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USUARIO\Desktop\RESPALDO\CONTABILIDAD\ESTADOS FINANCIEROS\2025\CUARTO TRIMESTRE\"/>
    </mc:Choice>
  </mc:AlternateContent>
  <xr:revisionPtr revIDLastSave="0" documentId="13_ncr:1_{CBB825D9-9381-451F-9E9A-5BDDA5DE6766}" xr6:coauthVersionLast="47" xr6:coauthVersionMax="47" xr10:uidLastSave="{00000000-0000-0000-0000-000000000000}"/>
  <bookViews>
    <workbookView xWindow="-108" yWindow="-108" windowWidth="23256" windowHeight="12456" tabRatio="940" firstSheet="1" activeTab="8" xr2:uid="{00000000-000D-0000-FFFF-FFFF00000000}"/>
  </bookViews>
  <sheets>
    <sheet name="ANEXO I-F1 ESFD" sheetId="1" r:id="rId1"/>
    <sheet name="F-2 InfAnaDeudaPubOP" sheetId="2" r:id="rId2"/>
    <sheet name="F-3 InfAnaObligDifFinan" sheetId="3" r:id="rId3"/>
    <sheet name="F-4 BalancePresupuestario" sheetId="4" r:id="rId4"/>
    <sheet name="F-5 EAID" sheetId="5" r:id="rId5"/>
    <sheet name="F-6a  EAEPED-COG" sheetId="6" r:id="rId6"/>
    <sheet name="F-6b EAEPED-CA" sheetId="7" r:id="rId7"/>
    <sheet name="F-6C EAEPED-CF" sheetId="8" r:id="rId8"/>
    <sheet name="F-6d EAEPED-CSPC" sheetId="9" r:id="rId9"/>
  </sheets>
  <definedNames>
    <definedName name="_xlnm.Print_Titles" localSheetId="0">'ANEXO I-F1 ESFD'!$2:$7</definedName>
    <definedName name="_xlnm.Print_Titles" localSheetId="1">'F-2 InfAnaDeudaPubOP'!$5:$6</definedName>
    <definedName name="_xlnm.Print_Titles" localSheetId="2">'F-3 InfAnaObligDifFinan'!$5:$5</definedName>
    <definedName name="_xlnm.Print_Titles" localSheetId="3">'F-4 BalancePresupuestario'!$1:$4</definedName>
    <definedName name="_xlnm.Print_Titles" localSheetId="4">'F-5 EAID'!$1:$7</definedName>
    <definedName name="_xlnm.Print_Titles" localSheetId="5">'F-6a  EAEPED-COG'!$1:$7</definedName>
    <definedName name="_xlnm.Print_Titles" localSheetId="6">'F-6b EAEPED-CA'!$6:$7</definedName>
    <definedName name="_xlnm.Print_Titles" localSheetId="7">'F-6C EAEPED-CF'!$1:$7</definedName>
    <definedName name="_xlnm.Print_Titles" localSheetId="8">'F-6d EAEPED-CSPC'!$6:$7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7" i="6" l="1"/>
  <c r="D84" i="6" l="1"/>
  <c r="D37" i="6"/>
  <c r="D95" i="6" l="1"/>
  <c r="D107" i="6"/>
  <c r="D105" i="6"/>
  <c r="E14" i="4"/>
  <c r="D92" i="6" l="1"/>
  <c r="E82" i="1"/>
  <c r="F82" i="1"/>
  <c r="E80" i="1"/>
  <c r="F80" i="1"/>
  <c r="E69" i="1"/>
  <c r="F69" i="1"/>
  <c r="E64" i="1"/>
  <c r="F64" i="1"/>
  <c r="E60" i="1"/>
  <c r="E48" i="1"/>
  <c r="F48" i="1"/>
  <c r="C63" i="1"/>
  <c r="B63" i="1"/>
  <c r="C61" i="1"/>
  <c r="C48" i="1"/>
  <c r="B48" i="1"/>
  <c r="F17" i="6" l="1"/>
  <c r="G17" i="6"/>
  <c r="F27" i="6"/>
  <c r="G27" i="6"/>
  <c r="F37" i="6"/>
  <c r="G37" i="6"/>
  <c r="F47" i="6"/>
  <c r="G47" i="6"/>
  <c r="G57" i="6"/>
  <c r="F9" i="6"/>
  <c r="G9" i="6"/>
  <c r="F112" i="6" l="1"/>
  <c r="G112" i="6"/>
  <c r="C17" i="6"/>
  <c r="G17" i="2" l="1"/>
  <c r="E32" i="6" l="1"/>
  <c r="H32" i="6" l="1"/>
  <c r="D47" i="6"/>
  <c r="G84" i="6" l="1"/>
  <c r="E114" i="6" l="1"/>
  <c r="F10" i="1" l="1"/>
  <c r="H140" i="6" l="1"/>
  <c r="E125" i="6" l="1"/>
  <c r="D14" i="4" l="1"/>
  <c r="E128" i="6" l="1"/>
  <c r="G102" i="6"/>
  <c r="F102" i="6"/>
  <c r="C9" i="6" l="1"/>
  <c r="D122" i="6" l="1"/>
  <c r="G92" i="6" l="1"/>
  <c r="D9" i="9" l="1"/>
  <c r="D11" i="9"/>
  <c r="E18" i="6" l="1"/>
  <c r="E19" i="6"/>
  <c r="E20" i="6"/>
  <c r="E21" i="6"/>
  <c r="E22" i="6"/>
  <c r="E23" i="6"/>
  <c r="E24" i="6"/>
  <c r="E25" i="6"/>
  <c r="E26" i="6"/>
  <c r="E124" i="6"/>
  <c r="C84" i="6"/>
  <c r="F54" i="5" l="1"/>
  <c r="E49" i="5"/>
  <c r="G49" i="5"/>
  <c r="H49" i="5"/>
  <c r="F16" i="5"/>
  <c r="E123" i="6" l="1"/>
  <c r="G24" i="2" l="1"/>
  <c r="G29" i="2"/>
  <c r="D27" i="6" l="1"/>
  <c r="D17" i="6"/>
  <c r="D9" i="6"/>
  <c r="D102" i="6"/>
  <c r="E115" i="6" l="1"/>
  <c r="E116" i="6"/>
  <c r="E117" i="6"/>
  <c r="E118" i="6"/>
  <c r="E119" i="6"/>
  <c r="E120" i="6"/>
  <c r="E121" i="6"/>
  <c r="E113" i="6"/>
  <c r="E104" i="6"/>
  <c r="E105" i="6"/>
  <c r="E106" i="6"/>
  <c r="E107" i="6"/>
  <c r="E108" i="6"/>
  <c r="E109" i="6"/>
  <c r="E110" i="6"/>
  <c r="E111" i="6"/>
  <c r="E103" i="6"/>
  <c r="E94" i="6"/>
  <c r="E95" i="6"/>
  <c r="E96" i="6"/>
  <c r="E97" i="6"/>
  <c r="E98" i="6"/>
  <c r="E99" i="6"/>
  <c r="E100" i="6"/>
  <c r="E101" i="6"/>
  <c r="E93" i="6"/>
  <c r="E86" i="6"/>
  <c r="E87" i="6"/>
  <c r="E88" i="6"/>
  <c r="E89" i="6"/>
  <c r="E90" i="6"/>
  <c r="E91" i="6"/>
  <c r="E85" i="6"/>
  <c r="E59" i="6"/>
  <c r="E49" i="6"/>
  <c r="E50" i="6"/>
  <c r="E51" i="6"/>
  <c r="E52" i="6"/>
  <c r="E53" i="6"/>
  <c r="E54" i="6"/>
  <c r="E55" i="6"/>
  <c r="E56" i="6"/>
  <c r="E48" i="6"/>
  <c r="E29" i="6"/>
  <c r="E30" i="6"/>
  <c r="E31" i="6"/>
  <c r="E33" i="6"/>
  <c r="H33" i="6" s="1"/>
  <c r="E34" i="6"/>
  <c r="E35" i="6"/>
  <c r="E36" i="6"/>
  <c r="E28" i="6"/>
  <c r="E11" i="6"/>
  <c r="E12" i="6"/>
  <c r="E13" i="6"/>
  <c r="E14" i="6"/>
  <c r="E15" i="6"/>
  <c r="E16" i="6"/>
  <c r="E10" i="6"/>
  <c r="H35" i="6" l="1"/>
  <c r="H36" i="6"/>
  <c r="H34" i="6"/>
  <c r="H31" i="6"/>
  <c r="H30" i="6"/>
  <c r="E57" i="6"/>
  <c r="E84" i="6"/>
  <c r="E9" i="6"/>
  <c r="E102" i="6"/>
  <c r="E47" i="6"/>
  <c r="E17" i="6"/>
  <c r="E92" i="6"/>
  <c r="E27" i="6"/>
  <c r="E112" i="6"/>
  <c r="C92" i="6" l="1"/>
  <c r="D21" i="9" l="1"/>
  <c r="E62" i="8"/>
  <c r="H62" i="8" s="1"/>
  <c r="E25" i="8"/>
  <c r="H25" i="8" s="1"/>
  <c r="D21" i="7"/>
  <c r="G21" i="7" s="1"/>
  <c r="D10" i="7"/>
  <c r="G10" i="7" s="1"/>
  <c r="F49" i="5"/>
  <c r="F66" i="5"/>
  <c r="E10" i="1" l="1"/>
  <c r="C27" i="6" l="1"/>
  <c r="C37" i="6"/>
  <c r="F84" i="6" l="1"/>
  <c r="C112" i="6" l="1"/>
  <c r="D112" i="6"/>
  <c r="C102" i="6"/>
  <c r="C18" i="1" l="1"/>
  <c r="E41" i="6" l="1"/>
  <c r="I16" i="5"/>
  <c r="F36" i="5"/>
  <c r="C26" i="2" l="1"/>
  <c r="C21" i="2"/>
  <c r="H84" i="6" l="1"/>
  <c r="D30" i="5" l="1"/>
  <c r="G30" i="9" l="1"/>
  <c r="G29" i="9"/>
  <c r="G28" i="9"/>
  <c r="G26" i="9"/>
  <c r="G25" i="9"/>
  <c r="G24" i="9"/>
  <c r="G22" i="9"/>
  <c r="G21" i="9"/>
  <c r="G18" i="9"/>
  <c r="G17" i="9"/>
  <c r="G16" i="9"/>
  <c r="G14" i="9"/>
  <c r="G13" i="9"/>
  <c r="G12" i="9"/>
  <c r="G10" i="9"/>
  <c r="G9" i="9"/>
  <c r="H78" i="6"/>
  <c r="G28" i="7"/>
  <c r="G27" i="7"/>
  <c r="G26" i="7"/>
  <c r="G25" i="7"/>
  <c r="G24" i="7"/>
  <c r="G23" i="7"/>
  <c r="G22" i="7"/>
  <c r="G17" i="7"/>
  <c r="G16" i="7"/>
  <c r="G15" i="7"/>
  <c r="G14" i="7"/>
  <c r="G13" i="7"/>
  <c r="G12" i="7"/>
  <c r="G11" i="7"/>
  <c r="H81" i="8"/>
  <c r="H80" i="8"/>
  <c r="H79" i="8"/>
  <c r="H78" i="8"/>
  <c r="H75" i="8"/>
  <c r="H74" i="8"/>
  <c r="H73" i="8"/>
  <c r="H72" i="8"/>
  <c r="H71" i="8"/>
  <c r="H70" i="8"/>
  <c r="H69" i="8"/>
  <c r="H68" i="8"/>
  <c r="H67" i="8"/>
  <c r="H64" i="8"/>
  <c r="H63" i="8"/>
  <c r="H61" i="8"/>
  <c r="H60" i="8"/>
  <c r="H59" i="8"/>
  <c r="H58" i="8"/>
  <c r="H55" i="8"/>
  <c r="H54" i="8"/>
  <c r="H53" i="8"/>
  <c r="H52" i="8"/>
  <c r="H51" i="8"/>
  <c r="H50" i="8"/>
  <c r="H49" i="8"/>
  <c r="H48" i="8"/>
  <c r="H44" i="8"/>
  <c r="H43" i="8"/>
  <c r="H42" i="8"/>
  <c r="H41" i="8"/>
  <c r="H38" i="8"/>
  <c r="H37" i="8"/>
  <c r="H36" i="8"/>
  <c r="H35" i="8"/>
  <c r="H34" i="8"/>
  <c r="H33" i="8"/>
  <c r="H32" i="8"/>
  <c r="H31" i="8"/>
  <c r="H30" i="8"/>
  <c r="H27" i="8"/>
  <c r="H26" i="8"/>
  <c r="H24" i="8"/>
  <c r="H23" i="8"/>
  <c r="H22" i="8"/>
  <c r="H21" i="8"/>
  <c r="H11" i="8"/>
  <c r="H12" i="8"/>
  <c r="H13" i="8"/>
  <c r="H14" i="8"/>
  <c r="H15" i="8"/>
  <c r="H16" i="8"/>
  <c r="H17" i="8"/>
  <c r="H18" i="8"/>
  <c r="I46" i="5"/>
  <c r="H18" i="6" l="1"/>
  <c r="H19" i="6"/>
  <c r="H20" i="6"/>
  <c r="H21" i="6"/>
  <c r="H22" i="6"/>
  <c r="H23" i="6"/>
  <c r="H24" i="6"/>
  <c r="H25" i="6"/>
  <c r="H26" i="6"/>
  <c r="H28" i="6"/>
  <c r="H29" i="6"/>
  <c r="H38" i="6"/>
  <c r="H39" i="6"/>
  <c r="H40" i="6"/>
  <c r="H41" i="6"/>
  <c r="H42" i="6"/>
  <c r="H43" i="6"/>
  <c r="H44" i="6"/>
  <c r="H45" i="6"/>
  <c r="H46" i="6"/>
  <c r="H48" i="6"/>
  <c r="H49" i="6"/>
  <c r="H50" i="6"/>
  <c r="H51" i="6"/>
  <c r="H52" i="6"/>
  <c r="H53" i="6"/>
  <c r="H54" i="6"/>
  <c r="H55" i="6"/>
  <c r="H56" i="6"/>
  <c r="H58" i="6"/>
  <c r="H59" i="6"/>
  <c r="H60" i="6"/>
  <c r="H62" i="6"/>
  <c r="H63" i="6"/>
  <c r="H64" i="6"/>
  <c r="H65" i="6"/>
  <c r="H66" i="6"/>
  <c r="H67" i="6"/>
  <c r="H68" i="6"/>
  <c r="H69" i="6"/>
  <c r="H71" i="6"/>
  <c r="H72" i="6"/>
  <c r="H73" i="6"/>
  <c r="H75" i="6"/>
  <c r="H76" i="6"/>
  <c r="H77" i="6"/>
  <c r="H79" i="6"/>
  <c r="H80" i="6"/>
  <c r="H81" i="6"/>
  <c r="H85" i="6"/>
  <c r="H86" i="6"/>
  <c r="H87" i="6"/>
  <c r="H88" i="6"/>
  <c r="H89" i="6"/>
  <c r="H90" i="6"/>
  <c r="H91" i="6"/>
  <c r="H93" i="6"/>
  <c r="H94" i="6"/>
  <c r="H95" i="6"/>
  <c r="H96" i="6"/>
  <c r="H97" i="6"/>
  <c r="H98" i="6"/>
  <c r="H99" i="6"/>
  <c r="H100" i="6"/>
  <c r="H101" i="6"/>
  <c r="H103" i="6"/>
  <c r="H104" i="6"/>
  <c r="H105" i="6"/>
  <c r="H106" i="6"/>
  <c r="H107" i="6"/>
  <c r="H108" i="6"/>
  <c r="H109" i="6"/>
  <c r="H110" i="6"/>
  <c r="H111" i="6"/>
  <c r="H113" i="6"/>
  <c r="H114" i="6"/>
  <c r="H115" i="6"/>
  <c r="H116" i="6"/>
  <c r="H117" i="6"/>
  <c r="H118" i="6"/>
  <c r="H119" i="6"/>
  <c r="H120" i="6"/>
  <c r="H121" i="6"/>
  <c r="H124" i="6"/>
  <c r="H126" i="6"/>
  <c r="H127" i="6"/>
  <c r="H128" i="6"/>
  <c r="H129" i="6"/>
  <c r="H130" i="6"/>
  <c r="H131" i="6"/>
  <c r="H133" i="6"/>
  <c r="H134" i="6"/>
  <c r="H135" i="6"/>
  <c r="H137" i="6"/>
  <c r="H138" i="6"/>
  <c r="H139" i="6"/>
  <c r="H141" i="6"/>
  <c r="H142" i="6"/>
  <c r="H143" i="6"/>
  <c r="H144" i="6"/>
  <c r="H146" i="6"/>
  <c r="H147" i="6"/>
  <c r="H148" i="6"/>
  <c r="H150" i="6"/>
  <c r="H151" i="6"/>
  <c r="H152" i="6"/>
  <c r="H153" i="6"/>
  <c r="H154" i="6"/>
  <c r="H155" i="6"/>
  <c r="H156" i="6"/>
  <c r="H10" i="6"/>
  <c r="H11" i="6"/>
  <c r="H12" i="6"/>
  <c r="H13" i="6"/>
  <c r="H14" i="6"/>
  <c r="H15" i="6"/>
  <c r="H16" i="6"/>
  <c r="I67" i="5" l="1"/>
  <c r="I60" i="5"/>
  <c r="I61" i="5"/>
  <c r="I62" i="5"/>
  <c r="I64" i="5"/>
  <c r="I65" i="5"/>
  <c r="I66" i="5"/>
  <c r="I59" i="5"/>
  <c r="I50" i="5"/>
  <c r="I51" i="5"/>
  <c r="I52" i="5"/>
  <c r="I53" i="5"/>
  <c r="I54" i="5"/>
  <c r="I55" i="5"/>
  <c r="I56" i="5"/>
  <c r="I57" i="5"/>
  <c r="I38" i="5"/>
  <c r="I40" i="5"/>
  <c r="I41" i="5"/>
  <c r="I36" i="5"/>
  <c r="I35" i="5"/>
  <c r="I31" i="5"/>
  <c r="I32" i="5"/>
  <c r="I33" i="5"/>
  <c r="I34" i="5"/>
  <c r="I29" i="5"/>
  <c r="I20" i="5"/>
  <c r="I21" i="5"/>
  <c r="I22" i="5"/>
  <c r="I23" i="5"/>
  <c r="I24" i="5"/>
  <c r="I25" i="5"/>
  <c r="I26" i="5"/>
  <c r="I27" i="5"/>
  <c r="I28" i="5"/>
  <c r="I19" i="5"/>
  <c r="I11" i="5"/>
  <c r="I12" i="5"/>
  <c r="I13" i="5"/>
  <c r="I14" i="5"/>
  <c r="I15" i="5"/>
  <c r="I10" i="5"/>
  <c r="D36" i="2" l="1"/>
  <c r="E36" i="2"/>
  <c r="F36" i="2"/>
  <c r="G36" i="2"/>
  <c r="C36" i="2"/>
  <c r="D26" i="2"/>
  <c r="E26" i="2"/>
  <c r="F26" i="2"/>
  <c r="H26" i="2"/>
  <c r="I26" i="2"/>
  <c r="D21" i="2"/>
  <c r="E21" i="2"/>
  <c r="F21" i="2"/>
  <c r="H21" i="2"/>
  <c r="I21" i="2"/>
  <c r="G26" i="2" l="1"/>
  <c r="G21" i="2"/>
  <c r="K8" i="3"/>
  <c r="K9" i="3"/>
  <c r="K10" i="3"/>
  <c r="K11" i="3"/>
  <c r="K12" i="3"/>
  <c r="K14" i="3"/>
  <c r="K15" i="3"/>
  <c r="K16" i="3"/>
  <c r="K17" i="3"/>
  <c r="K18" i="3"/>
  <c r="G10" i="2"/>
  <c r="G11" i="2"/>
  <c r="G12" i="2"/>
  <c r="G14" i="2"/>
  <c r="G15" i="2"/>
  <c r="G16" i="2"/>
  <c r="G22" i="2"/>
  <c r="G23" i="2"/>
  <c r="G25" i="2"/>
  <c r="G27" i="2"/>
  <c r="G28" i="2"/>
  <c r="C9" i="4"/>
  <c r="C27" i="9" l="1"/>
  <c r="D27" i="9"/>
  <c r="E27" i="9"/>
  <c r="F27" i="9"/>
  <c r="B27" i="9"/>
  <c r="C23" i="9"/>
  <c r="D23" i="9"/>
  <c r="E23" i="9"/>
  <c r="F23" i="9"/>
  <c r="B23" i="9"/>
  <c r="C15" i="9"/>
  <c r="D15" i="9"/>
  <c r="D8" i="9" s="1"/>
  <c r="E15" i="9"/>
  <c r="F15" i="9"/>
  <c r="B15" i="9"/>
  <c r="B11" i="9"/>
  <c r="B8" i="9" s="1"/>
  <c r="C11" i="9"/>
  <c r="E11" i="9"/>
  <c r="F11" i="9"/>
  <c r="D77" i="8"/>
  <c r="E77" i="8"/>
  <c r="F77" i="8"/>
  <c r="G77" i="8"/>
  <c r="C77" i="8"/>
  <c r="C66" i="8"/>
  <c r="D66" i="8"/>
  <c r="E66" i="8"/>
  <c r="F66" i="8"/>
  <c r="G66" i="8"/>
  <c r="C57" i="8"/>
  <c r="D57" i="8"/>
  <c r="E57" i="8"/>
  <c r="F57" i="8"/>
  <c r="G57" i="8"/>
  <c r="D47" i="8"/>
  <c r="E47" i="8"/>
  <c r="F47" i="8"/>
  <c r="G47" i="8"/>
  <c r="C47" i="8"/>
  <c r="D40" i="8"/>
  <c r="E40" i="8"/>
  <c r="F40" i="8"/>
  <c r="G40" i="8"/>
  <c r="C40" i="8"/>
  <c r="D29" i="8"/>
  <c r="E29" i="8"/>
  <c r="F29" i="8"/>
  <c r="G29" i="8"/>
  <c r="C29" i="8"/>
  <c r="D20" i="8"/>
  <c r="D9" i="8" s="1"/>
  <c r="E20" i="8"/>
  <c r="F20" i="8"/>
  <c r="F9" i="8" s="1"/>
  <c r="G20" i="8"/>
  <c r="G9" i="8" s="1"/>
  <c r="C20" i="8"/>
  <c r="D10" i="8"/>
  <c r="E10" i="8"/>
  <c r="F10" i="8"/>
  <c r="G10" i="8"/>
  <c r="C10" i="8"/>
  <c r="C19" i="7"/>
  <c r="D19" i="7"/>
  <c r="E19" i="7"/>
  <c r="F19" i="7"/>
  <c r="B19" i="7"/>
  <c r="C8" i="7"/>
  <c r="D8" i="7"/>
  <c r="E8" i="7"/>
  <c r="F8" i="7"/>
  <c r="B8" i="7"/>
  <c r="D149" i="6"/>
  <c r="E149" i="6"/>
  <c r="F149" i="6"/>
  <c r="G149" i="6"/>
  <c r="C149" i="6"/>
  <c r="C145" i="6"/>
  <c r="D145" i="6"/>
  <c r="E145" i="6"/>
  <c r="F145" i="6"/>
  <c r="G145" i="6"/>
  <c r="D136" i="6"/>
  <c r="E136" i="6"/>
  <c r="F136" i="6"/>
  <c r="G136" i="6"/>
  <c r="C136" i="6"/>
  <c r="D132" i="6"/>
  <c r="E132" i="6"/>
  <c r="F132" i="6"/>
  <c r="G132" i="6"/>
  <c r="C132" i="6"/>
  <c r="C122" i="6"/>
  <c r="E122" i="6" s="1"/>
  <c r="F92" i="6"/>
  <c r="C74" i="6"/>
  <c r="D74" i="6"/>
  <c r="E74" i="6"/>
  <c r="F74" i="6"/>
  <c r="G74" i="6"/>
  <c r="D70" i="6"/>
  <c r="E70" i="6"/>
  <c r="F70" i="6"/>
  <c r="G70" i="6"/>
  <c r="C70" i="6"/>
  <c r="E61" i="6"/>
  <c r="F61" i="6"/>
  <c r="G61" i="6"/>
  <c r="C61" i="6"/>
  <c r="D57" i="6"/>
  <c r="C57" i="6"/>
  <c r="C47" i="6"/>
  <c r="E37" i="6"/>
  <c r="E79" i="5"/>
  <c r="F79" i="5"/>
  <c r="G79" i="5"/>
  <c r="H79" i="5"/>
  <c r="D79" i="5"/>
  <c r="E71" i="5"/>
  <c r="F71" i="5"/>
  <c r="G71" i="5"/>
  <c r="H71" i="5"/>
  <c r="D71" i="5"/>
  <c r="E63" i="5"/>
  <c r="F63" i="5"/>
  <c r="G63" i="5"/>
  <c r="H63" i="5"/>
  <c r="D63" i="5"/>
  <c r="E58" i="5"/>
  <c r="F58" i="5"/>
  <c r="G58" i="5"/>
  <c r="H58" i="5"/>
  <c r="D58" i="5"/>
  <c r="D49" i="5"/>
  <c r="E39" i="5"/>
  <c r="F39" i="5"/>
  <c r="G39" i="5"/>
  <c r="H39" i="5"/>
  <c r="D39" i="5"/>
  <c r="E37" i="5"/>
  <c r="F37" i="5"/>
  <c r="G37" i="5"/>
  <c r="H37" i="5"/>
  <c r="D37" i="5"/>
  <c r="E30" i="5"/>
  <c r="F30" i="5"/>
  <c r="G30" i="5"/>
  <c r="H30" i="5"/>
  <c r="E17" i="5"/>
  <c r="F17" i="5"/>
  <c r="G17" i="5"/>
  <c r="H17" i="5"/>
  <c r="D17" i="5"/>
  <c r="D74" i="4"/>
  <c r="D82" i="4" s="1"/>
  <c r="D84" i="4" s="1"/>
  <c r="E74" i="4"/>
  <c r="E82" i="4" s="1"/>
  <c r="C74" i="4"/>
  <c r="C82" i="4" s="1"/>
  <c r="C84" i="4" s="1"/>
  <c r="D56" i="4"/>
  <c r="D64" i="4" s="1"/>
  <c r="D66" i="4" s="1"/>
  <c r="E56" i="4"/>
  <c r="E64" i="4" s="1"/>
  <c r="E66" i="4" s="1"/>
  <c r="C56" i="4"/>
  <c r="D44" i="4"/>
  <c r="E44" i="4"/>
  <c r="C44" i="4"/>
  <c r="D41" i="4"/>
  <c r="E41" i="4"/>
  <c r="C41" i="4"/>
  <c r="D31" i="4"/>
  <c r="E31" i="4"/>
  <c r="C31" i="4"/>
  <c r="E18" i="4"/>
  <c r="D18" i="4"/>
  <c r="C14" i="4"/>
  <c r="C22" i="4" s="1"/>
  <c r="C24" i="4" s="1"/>
  <c r="C26" i="4" s="1"/>
  <c r="D9" i="4"/>
  <c r="E9" i="4"/>
  <c r="E13" i="3"/>
  <c r="G13" i="3"/>
  <c r="H13" i="3"/>
  <c r="I13" i="3"/>
  <c r="J13" i="3"/>
  <c r="B13" i="3"/>
  <c r="E7" i="3"/>
  <c r="G7" i="3"/>
  <c r="H7" i="3"/>
  <c r="I7" i="3"/>
  <c r="J7" i="3"/>
  <c r="B7" i="3"/>
  <c r="D9" i="2"/>
  <c r="E9" i="2"/>
  <c r="F9" i="2"/>
  <c r="H9" i="2"/>
  <c r="I9" i="2"/>
  <c r="D13" i="2"/>
  <c r="E13" i="2"/>
  <c r="F13" i="2"/>
  <c r="H13" i="2"/>
  <c r="I13" i="2"/>
  <c r="C13" i="2"/>
  <c r="C9" i="2"/>
  <c r="F20" i="1"/>
  <c r="F24" i="1"/>
  <c r="F28" i="1"/>
  <c r="F32" i="1"/>
  <c r="F39" i="1"/>
  <c r="F43" i="1"/>
  <c r="F58" i="1"/>
  <c r="F76" i="1"/>
  <c r="E76" i="1"/>
  <c r="E58" i="1"/>
  <c r="E43" i="1"/>
  <c r="E39" i="1"/>
  <c r="E32" i="1"/>
  <c r="E28" i="1"/>
  <c r="E24" i="1"/>
  <c r="E20" i="1"/>
  <c r="G8" i="6" l="1"/>
  <c r="J19" i="3"/>
  <c r="C83" i="6"/>
  <c r="C20" i="9"/>
  <c r="G43" i="5"/>
  <c r="C8" i="6"/>
  <c r="D83" i="6"/>
  <c r="E8" i="6"/>
  <c r="E43" i="5"/>
  <c r="D43" i="5"/>
  <c r="H43" i="5"/>
  <c r="F43" i="5"/>
  <c r="C64" i="4"/>
  <c r="C66" i="4" s="1"/>
  <c r="E84" i="4"/>
  <c r="I79" i="5"/>
  <c r="E22" i="4"/>
  <c r="E24" i="4" s="1"/>
  <c r="E26" i="4" s="1"/>
  <c r="E35" i="4" s="1"/>
  <c r="G27" i="9"/>
  <c r="H149" i="6"/>
  <c r="H57" i="6"/>
  <c r="H17" i="6"/>
  <c r="F20" i="9"/>
  <c r="B20" i="9"/>
  <c r="F8" i="9"/>
  <c r="G15" i="9"/>
  <c r="E8" i="9"/>
  <c r="C8" i="9"/>
  <c r="G46" i="8"/>
  <c r="F46" i="8"/>
  <c r="H57" i="8"/>
  <c r="D46" i="8"/>
  <c r="H29" i="8"/>
  <c r="C46" i="8"/>
  <c r="G19" i="7"/>
  <c r="C30" i="7"/>
  <c r="G69" i="5"/>
  <c r="E69" i="5"/>
  <c r="I58" i="5"/>
  <c r="E48" i="4"/>
  <c r="C48" i="4"/>
  <c r="D22" i="4"/>
  <c r="D24" i="4" s="1"/>
  <c r="I19" i="3"/>
  <c r="H19" i="3"/>
  <c r="G19" i="3"/>
  <c r="E19" i="3"/>
  <c r="K19" i="3" s="1"/>
  <c r="B19" i="3"/>
  <c r="G13" i="2"/>
  <c r="C9" i="8"/>
  <c r="K13" i="3"/>
  <c r="I49" i="5"/>
  <c r="F69" i="5"/>
  <c r="I71" i="5"/>
  <c r="D30" i="7"/>
  <c r="G8" i="7"/>
  <c r="E9" i="8"/>
  <c r="H10" i="8"/>
  <c r="H66" i="8"/>
  <c r="H77" i="8"/>
  <c r="G11" i="9"/>
  <c r="D20" i="9"/>
  <c r="G23" i="9"/>
  <c r="E20" i="9"/>
  <c r="D69" i="5"/>
  <c r="H20" i="8"/>
  <c r="H40" i="8"/>
  <c r="E46" i="8"/>
  <c r="H47" i="8"/>
  <c r="F30" i="7"/>
  <c r="E30" i="7"/>
  <c r="H37" i="6"/>
  <c r="H61" i="6"/>
  <c r="H92" i="6"/>
  <c r="H74" i="6"/>
  <c r="H136" i="6"/>
  <c r="H112" i="6"/>
  <c r="H102" i="6"/>
  <c r="H47" i="6"/>
  <c r="H70" i="6"/>
  <c r="H145" i="6"/>
  <c r="H27" i="6"/>
  <c r="H132" i="6"/>
  <c r="I39" i="5"/>
  <c r="I17" i="5"/>
  <c r="H69" i="5"/>
  <c r="I37" i="5"/>
  <c r="I63" i="5"/>
  <c r="I30" i="5"/>
  <c r="D48" i="4"/>
  <c r="C35" i="4"/>
  <c r="K7" i="3"/>
  <c r="E8" i="2"/>
  <c r="E19" i="2" s="1"/>
  <c r="I8" i="2"/>
  <c r="I19" i="2" s="1"/>
  <c r="G9" i="2"/>
  <c r="H8" i="2"/>
  <c r="H19" i="2" s="1"/>
  <c r="C8" i="2"/>
  <c r="C19" i="2" s="1"/>
  <c r="F8" i="2"/>
  <c r="F19" i="2" s="1"/>
  <c r="D8" i="2"/>
  <c r="F60" i="1"/>
  <c r="B30" i="7"/>
  <c r="C10" i="1"/>
  <c r="C26" i="1"/>
  <c r="C32" i="1"/>
  <c r="C39" i="1"/>
  <c r="C42" i="1"/>
  <c r="B42" i="1"/>
  <c r="B39" i="1"/>
  <c r="B32" i="1"/>
  <c r="B26" i="1"/>
  <c r="B18" i="1"/>
  <c r="B10" i="1"/>
  <c r="C31" i="9" l="1"/>
  <c r="I43" i="5"/>
  <c r="C83" i="8"/>
  <c r="G83" i="8"/>
  <c r="C158" i="6"/>
  <c r="F31" i="9"/>
  <c r="E31" i="9"/>
  <c r="B31" i="9"/>
  <c r="H46" i="8"/>
  <c r="F83" i="8"/>
  <c r="D83" i="8"/>
  <c r="G74" i="5"/>
  <c r="E74" i="5"/>
  <c r="D74" i="5"/>
  <c r="I69" i="5"/>
  <c r="D26" i="4"/>
  <c r="D35" i="4" s="1"/>
  <c r="G20" i="9"/>
  <c r="D31" i="9"/>
  <c r="G8" i="9"/>
  <c r="E83" i="8"/>
  <c r="H9" i="8"/>
  <c r="G30" i="7"/>
  <c r="H74" i="5"/>
  <c r="F74" i="5"/>
  <c r="D19" i="2"/>
  <c r="G8" i="2"/>
  <c r="G19" i="2" l="1"/>
  <c r="G31" i="9"/>
  <c r="H83" i="8"/>
  <c r="I74" i="5"/>
  <c r="H123" i="6"/>
  <c r="F122" i="6"/>
  <c r="H125" i="6"/>
  <c r="G122" i="6"/>
  <c r="G83" i="6" s="1"/>
  <c r="G158" i="6" l="1"/>
  <c r="F83" i="6"/>
  <c r="H122" i="6" l="1"/>
  <c r="E83" i="6"/>
  <c r="H83" i="6" l="1"/>
  <c r="E158" i="6"/>
  <c r="D61" i="6" l="1"/>
  <c r="D8" i="6" s="1"/>
  <c r="D158" i="6" l="1"/>
  <c r="H9" i="6"/>
  <c r="F8" i="6"/>
  <c r="H8" i="6" l="1"/>
  <c r="F158" i="6"/>
  <c r="H158" i="6" l="1"/>
</calcChain>
</file>

<file path=xl/sharedStrings.xml><?xml version="1.0" encoding="utf-8"?>
<sst xmlns="http://schemas.openxmlformats.org/spreadsheetml/2006/main" count="691" uniqueCount="463">
  <si>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</si>
  <si>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</si>
  <si>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</si>
  <si>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</si>
  <si>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</si>
  <si>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</si>
  <si>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</si>
  <si>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</si>
  <si>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</si>
  <si>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</si>
  <si>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</si>
  <si>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</si>
  <si>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</si>
  <si>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</si>
  <si>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</si>
  <si>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</si>
  <si>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</si>
  <si>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</si>
  <si>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</si>
  <si>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</si>
  <si>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</si>
  <si>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</si>
  <si>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</si>
  <si>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</si>
  <si>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</si>
  <si>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</si>
  <si>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</si>
  <si>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</si>
  <si>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</si>
  <si>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</si>
  <si>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</si>
  <si>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</si>
  <si>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</si>
  <si>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</si>
  <si>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</si>
  <si>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</si>
  <si>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</si>
  <si>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</si>
  <si>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</si>
  <si>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</si>
  <si>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</si>
  <si>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</si>
  <si>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</si>
  <si>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</si>
  <si>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</si>
  <si>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</si>
  <si>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</si>
  <si>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</si>
  <si>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</si>
  <si>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</si>
  <si>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</si>
  <si>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</si>
  <si>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</si>
  <si>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</si>
  <si>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</si>
  <si>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</si>
  <si>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</si>
  <si>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</si>
  <si>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</si>
  <si>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</si>
  <si>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</si>
  <si>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</si>
  <si>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</si>
  <si>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</si>
  <si>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</si>
  <si>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</si>
  <si>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</si>
  <si>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</si>
  <si>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</si>
  <si>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</si>
  <si>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</si>
  <si>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</si>
  <si>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</si>
  <si>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</si>
  <si>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</si>
  <si>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</si>
  <si>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</si>
  <si>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</si>
  <si>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</si>
  <si>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</si>
  <si>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</si>
  <si>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</si>
  <si>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</si>
  <si>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</si>
  <si>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</si>
  <si>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</si>
  <si>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</si>
  <si>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</si>
  <si>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</si>
  <si>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</si>
  <si>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</si>
  <si>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</si>
  <si>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</si>
  <si>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</si>
  <si>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</si>
  <si>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</si>
  <si>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</si>
  <si>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</si>
  <si>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</si>
  <si>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</si>
  <si>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</si>
  <si>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</si>
  <si>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</si>
  <si>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</si>
  <si>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</si>
  <si>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</si>
  <si>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</si>
  <si>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</si>
  <si>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</si>
  <si>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</si>
  <si>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</si>
  <si>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</si>
  <si>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</si>
  <si>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</si>
  <si>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</si>
  <si>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</si>
  <si>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</si>
  <si>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</si>
  <si>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</si>
  <si>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Denominación de la Deuda Pública y Otros Pasivos (c)</t>
  </si>
  <si>
    <t>Saldo</t>
  </si>
  <si>
    <t>Disposiciones del Periodo (e)</t>
  </si>
  <si>
    <t>Amortizaciones del Periodo (f)</t>
  </si>
  <si>
    <t>Revaluaciones, Reclasificaciones y Otros Ajustes (g)</t>
  </si>
  <si>
    <t>Saldo Final del Periodo (h)</t>
  </si>
  <si>
    <t>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</si>
  <si>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</si>
  <si>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</si>
  <si>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</si>
  <si>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</si>
  <si>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</si>
  <si>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</si>
  <si>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</si>
  <si>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</si>
  <si>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</si>
  <si>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</si>
  <si>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</si>
  <si>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</si>
  <si>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</si>
  <si>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</si>
  <si>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</si>
  <si>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</si>
  <si>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</si>
  <si>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</si>
  <si>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</si>
  <si>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</si>
  <si>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4. Deuda Contingente 1 (informativo)</t>
  </si>
  <si>
    <t>Obligaciones a Corto Plazo (k)</t>
  </si>
  <si>
    <t>Monto</t>
  </si>
  <si>
    <t>Contratado (l)</t>
  </si>
  <si>
    <t>Plazo</t>
  </si>
  <si>
    <t>Pactado</t>
  </si>
  <si>
    <t>(m)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</si>
  <si>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</si>
  <si>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</si>
  <si>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</si>
  <si>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</si>
  <si>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</si>
  <si>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</si>
  <si>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</si>
  <si>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</si>
  <si>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</si>
  <si>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</si>
  <si>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</si>
  <si>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</si>
  <si>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</si>
  <si>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</si>
  <si>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</si>
  <si>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</si>
  <si>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</si>
  <si>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</si>
  <si>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</si>
  <si>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</si>
  <si>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</si>
  <si>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</si>
  <si>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</si>
  <si>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</si>
  <si>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</si>
  <si>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</si>
  <si>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</si>
  <si>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</si>
  <si>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</si>
  <si>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</si>
  <si>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</si>
  <si>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</si>
  <si>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</si>
  <si>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</si>
  <si>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</si>
  <si>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</si>
  <si>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</si>
  <si>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</si>
  <si>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</si>
  <si>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</si>
  <si>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</si>
  <si>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</si>
  <si>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</si>
  <si>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</si>
  <si>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</si>
  <si>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</si>
  <si>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</si>
  <si>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</si>
  <si>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</si>
  <si>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</si>
  <si>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</si>
  <si>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</si>
  <si>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r>
      <t>B. Egresos Presupuestarios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(B = B1+B2)</t>
    </r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</si>
  <si>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</si>
  <si>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</si>
  <si>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</si>
  <si>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</si>
  <si>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</si>
  <si>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</si>
  <si>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</si>
  <si>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</si>
  <si>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</si>
  <si>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</si>
  <si>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</si>
  <si>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</si>
  <si>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</si>
  <si>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</si>
  <si>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</si>
  <si>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</si>
  <si>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</si>
  <si>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</si>
  <si>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</si>
  <si>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</si>
  <si>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</si>
  <si>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</si>
  <si>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</si>
  <si>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</si>
  <si>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</si>
  <si>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</si>
  <si>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</si>
  <si>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</si>
  <si>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</si>
  <si>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</si>
  <si>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</si>
  <si>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</si>
  <si>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</si>
  <si>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</si>
  <si>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</si>
  <si>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</si>
  <si>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</si>
  <si>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</si>
  <si>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</si>
  <si>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</si>
  <si>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</si>
  <si>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</si>
  <si>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</si>
  <si>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</si>
  <si>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</si>
  <si>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</si>
  <si>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</si>
  <si>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</si>
  <si>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</si>
  <si>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</si>
  <si>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</si>
  <si>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</si>
  <si>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</si>
  <si>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</si>
  <si>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</si>
  <si>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</si>
  <si>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</si>
  <si>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</si>
  <si>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</si>
  <si>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</si>
  <si>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</si>
  <si>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</si>
  <si>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</si>
  <si>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</si>
  <si>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</si>
  <si>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</si>
  <si>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</si>
  <si>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</si>
  <si>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</si>
  <si>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</si>
  <si>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</si>
  <si>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</si>
  <si>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</si>
  <si>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</si>
  <si>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</si>
  <si>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</si>
  <si>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</si>
  <si>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</si>
  <si>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</si>
  <si>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</si>
  <si>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</si>
  <si>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</si>
  <si>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</si>
  <si>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</si>
  <si>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</si>
  <si>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</si>
  <si>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 xml:space="preserve">Clasificación por Objeto del Gasto (Capítulo y Concepto) </t>
  </si>
  <si>
    <t>Egresos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</si>
  <si>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</si>
  <si>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</si>
  <si>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</si>
  <si>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</si>
  <si>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</si>
  <si>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</si>
  <si>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</si>
  <si>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</si>
  <si>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</si>
  <si>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</si>
  <si>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</si>
  <si>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</si>
  <si>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</si>
  <si>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</si>
  <si>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</si>
  <si>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</si>
  <si>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</si>
  <si>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</si>
  <si>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</si>
  <si>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</si>
  <si>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</si>
  <si>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</si>
  <si>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</si>
  <si>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</si>
  <si>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</si>
  <si>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</si>
  <si>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</si>
  <si>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</si>
  <si>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</si>
  <si>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</si>
  <si>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</si>
  <si>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</si>
  <si>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</si>
  <si>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</si>
  <si>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</si>
  <si>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</si>
  <si>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</si>
  <si>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</si>
  <si>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</si>
  <si>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</si>
  <si>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</si>
  <si>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</si>
  <si>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</si>
  <si>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</si>
  <si>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</si>
  <si>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</si>
  <si>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</si>
  <si>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</si>
  <si>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</si>
  <si>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</si>
  <si>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</si>
  <si>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</si>
  <si>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</si>
  <si>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</si>
  <si>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</si>
  <si>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</si>
  <si>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</si>
  <si>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</si>
  <si>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</si>
  <si>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</si>
  <si>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</si>
  <si>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</si>
  <si>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</si>
  <si>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</si>
  <si>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</si>
  <si>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</si>
  <si>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</si>
  <si>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</si>
  <si>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</si>
  <si>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</si>
  <si>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</si>
  <si>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</si>
  <si>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</si>
  <si>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</si>
  <si>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</si>
  <si>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</si>
  <si>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</si>
  <si>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</si>
  <si>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</si>
  <si>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</si>
  <si>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</t>
  </si>
  <si>
    <t>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</si>
  <si>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</si>
  <si>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</si>
  <si>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</si>
  <si>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</si>
  <si>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</si>
  <si>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</si>
  <si>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</si>
  <si>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</si>
  <si>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</t>
  </si>
  <si>
    <t>(II=A+B+C+D+E+F+G+H)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</si>
  <si>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</si>
  <si>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</si>
  <si>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</si>
  <si>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</si>
  <si>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</si>
  <si>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</si>
  <si>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</si>
  <si>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</si>
  <si>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</si>
  <si>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</si>
  <si>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</si>
  <si>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</si>
  <si>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</si>
  <si>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</si>
  <si>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</si>
  <si>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</si>
  <si>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</si>
  <si>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</si>
  <si>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</si>
  <si>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</si>
  <si>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</si>
  <si>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</si>
  <si>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</si>
  <si>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</si>
  <si>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</si>
  <si>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</si>
  <si>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</si>
  <si>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</si>
  <si>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</si>
  <si>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</si>
  <si>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</si>
  <si>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</si>
  <si>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</si>
  <si>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</si>
  <si>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</si>
  <si>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</si>
  <si>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</si>
  <si>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</si>
  <si>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</si>
  <si>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</si>
  <si>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</si>
  <si>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</si>
  <si>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</si>
  <si>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</si>
  <si>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</si>
  <si>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</si>
  <si>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</si>
  <si>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</si>
  <si>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</si>
  <si>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</si>
  <si>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1  Estado de Situación Financiera Detallado - LDF</t>
  </si>
  <si>
    <t>Formato 2  Informe Analítico de la Deuda Pública y Otros Pasivos - LDF</t>
  </si>
  <si>
    <t>Formato 3  Informe Analítico de Obligaciones Diferentes de Financiamientos – LDF</t>
  </si>
  <si>
    <t>Formato 4  Balance Presupuestario - LDF</t>
  </si>
  <si>
    <t>Formato 5  Estado Analítico de Ingresos Detallado - LDF</t>
  </si>
  <si>
    <t>Formato 6a  Estado Analítico del Ejercicio del Presupuesto de Egresos Detallado - LDF</t>
  </si>
  <si>
    <t>Formato 6b  Estado Analítico del Ejercicio del Presupuesto de Egresos Detallado - LDF</t>
  </si>
  <si>
    <t>Formato 6c  Estado Analítico del Ejercicio del Presupuesto de Egresos Detallado - LDF</t>
  </si>
  <si>
    <t>Formato 6d  Estado Analítico del Ejercicio del Presupuesto de Egresos Detallado - LDF</t>
  </si>
  <si>
    <t>Estimado/ Aprobado (d)</t>
  </si>
  <si>
    <t>Recaudado/ Pagado</t>
  </si>
  <si>
    <t>Concepto ©</t>
  </si>
  <si>
    <t>al 31 de diciembre de 20 (d)</t>
  </si>
  <si>
    <t>Monto pagado de la inversión al 31 de diciembre de 2020 (k)</t>
  </si>
  <si>
    <t>Monto pagado de la inversión actualizado al 31 de diciembre de 2020</t>
  </si>
  <si>
    <t>Saldo pendiente por pagar de la inversión al 31 de diciembre de 2020 (m = g – l)</t>
  </si>
  <si>
    <t xml:space="preserve"> </t>
  </si>
  <si>
    <t xml:space="preserve">n n  </t>
  </si>
  <si>
    <t>Mtra. Shirley Leslie Couoh Huchin</t>
  </si>
  <si>
    <t>Subdirectora Administrativa</t>
  </si>
  <si>
    <t>Director General</t>
  </si>
  <si>
    <t>INSTITITU TECNOLOGICO SUPERIOR DE CALKINI</t>
  </si>
  <si>
    <t xml:space="preserve">INSTITUTO TECNOLOGICO SUPERIOR DE CALKINI </t>
  </si>
  <si>
    <t>INSTITUTO TECNOLOGICO SUPERIOR DE CALKINI</t>
  </si>
  <si>
    <t xml:space="preserve">ENTE PÚBLICO: INSTITUTO TECNOLOGICO SUPERIOR DE CALKINI </t>
  </si>
  <si>
    <t>Dr. José Héctor Hernán Malavé Gamboa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</si>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</sst>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vertAlign val="superscript"/>
      <sz val="8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9"/>
      <color theme="1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name val="Calibri"/>
      <family val="2"/>
      <scheme val="minor"/>
    </font>
    <font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8" fillId="0" borderId="0"/>
    <xf numFmtId="43" fontId="9" fillId="0" borderId="0" applyFont="0" applyFill="0" applyBorder="0" applyAlignment="0" applyProtection="0"/>
  </cellStyleXfs>
  <cellXfs count="225">
    <xf numFmtId="0" fontId="0" fillId="0" borderId="0" xfId="0"/>
    <xf numFmtId="0" fontId="3" fillId="0" borderId="0" xfId="0" applyFont="1"/>
    <xf numFmtId="0" fontId="3" fillId="0" borderId="10" xfId="0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 indent="1"/>
    </xf>
    <xf numFmtId="0" fontId="0" fillId="0" borderId="0" xfId="0" applyAlignment="1">
      <alignment wrapText="1"/>
    </xf>
    <xf numFmtId="4" fontId="3" fillId="0" borderId="0" xfId="0" applyNumberFormat="1" applyFont="1"/>
    <xf numFmtId="4" fontId="3" fillId="0" borderId="0" xfId="0" applyNumberFormat="1" applyFont="1" applyAlignment="1">
      <alignment horizontal="right"/>
    </xf>
    <xf numFmtId="0" fontId="3" fillId="2" borderId="5" xfId="0" applyFont="1" applyFill="1" applyBorder="1" applyAlignment="1">
      <alignment horizontal="justify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justify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justify" vertical="center" wrapText="1"/>
    </xf>
    <xf numFmtId="0" fontId="4" fillId="2" borderId="5" xfId="0" applyFont="1" applyFill="1" applyBorder="1" applyAlignment="1">
      <alignment horizontal="justify" vertical="center" wrapText="1"/>
    </xf>
    <xf numFmtId="4" fontId="4" fillId="2" borderId="7" xfId="0" applyNumberFormat="1" applyFont="1" applyFill="1" applyBorder="1" applyAlignment="1">
      <alignment horizontal="justify" vertical="center" wrapText="1"/>
    </xf>
    <xf numFmtId="0" fontId="4" fillId="2" borderId="7" xfId="0" applyFont="1" applyFill="1" applyBorder="1" applyAlignment="1">
      <alignment horizontal="justify" vertical="center" wrapText="1"/>
    </xf>
    <xf numFmtId="4" fontId="4" fillId="2" borderId="7" xfId="0" applyNumberFormat="1" applyFont="1" applyFill="1" applyBorder="1" applyAlignment="1">
      <alignment horizontal="right" vertical="center" wrapText="1"/>
    </xf>
    <xf numFmtId="4" fontId="3" fillId="2" borderId="7" xfId="0" applyNumberFormat="1" applyFont="1" applyFill="1" applyBorder="1" applyAlignment="1">
      <alignment horizontal="justify" vertical="center" wrapText="1"/>
    </xf>
    <xf numFmtId="4" fontId="3" fillId="2" borderId="7" xfId="0" applyNumberFormat="1" applyFont="1" applyFill="1" applyBorder="1" applyAlignment="1">
      <alignment horizontal="right" vertical="center" wrapText="1"/>
    </xf>
    <xf numFmtId="0" fontId="5" fillId="2" borderId="7" xfId="0" applyFont="1" applyFill="1" applyBorder="1" applyAlignment="1">
      <alignment horizontal="justify" vertical="center" wrapText="1"/>
    </xf>
    <xf numFmtId="0" fontId="0" fillId="2" borderId="0" xfId="0" applyFill="1"/>
    <xf numFmtId="0" fontId="4" fillId="2" borderId="6" xfId="0" applyFont="1" applyFill="1" applyBorder="1" applyAlignment="1">
      <alignment horizontal="justify" vertical="center" wrapText="1"/>
    </xf>
    <xf numFmtId="0" fontId="3" fillId="2" borderId="6" xfId="0" applyFont="1" applyFill="1" applyBorder="1" applyAlignment="1">
      <alignment horizontal="justify" vertical="center" wrapText="1"/>
    </xf>
    <xf numFmtId="0" fontId="5" fillId="2" borderId="11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left" vertical="center" wrapText="1" indent="1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left" vertical="center" wrapText="1" indent="5"/>
    </xf>
    <xf numFmtId="0" fontId="4" fillId="2" borderId="6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left" vertical="center" indent="5"/>
    </xf>
    <xf numFmtId="0" fontId="3" fillId="2" borderId="7" xfId="0" applyFont="1" applyFill="1" applyBorder="1" applyAlignment="1">
      <alignment horizontal="left" vertical="center" indent="1"/>
    </xf>
    <xf numFmtId="0" fontId="4" fillId="2" borderId="7" xfId="0" applyFont="1" applyFill="1" applyBorder="1" applyAlignment="1">
      <alignment horizontal="left" vertical="center" wrapText="1" indent="1"/>
    </xf>
    <xf numFmtId="0" fontId="4" fillId="2" borderId="7" xfId="0" applyFont="1" applyFill="1" applyBorder="1" applyAlignment="1">
      <alignment horizontal="left" vertical="center" indent="1"/>
    </xf>
    <xf numFmtId="0" fontId="3" fillId="2" borderId="11" xfId="0" applyFont="1" applyFill="1" applyBorder="1" applyAlignment="1">
      <alignment horizontal="left" vertical="center" indent="1"/>
    </xf>
    <xf numFmtId="0" fontId="3" fillId="2" borderId="7" xfId="0" applyFont="1" applyFill="1" applyBorder="1" applyAlignment="1">
      <alignment horizontal="left" vertical="center" wrapText="1" indent="1"/>
    </xf>
    <xf numFmtId="0" fontId="3" fillId="2" borderId="6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vertical="center"/>
    </xf>
    <xf numFmtId="0" fontId="10" fillId="0" borderId="0" xfId="0" applyFont="1"/>
    <xf numFmtId="4" fontId="6" fillId="0" borderId="0" xfId="0" applyNumberFormat="1" applyFont="1"/>
    <xf numFmtId="0" fontId="6" fillId="0" borderId="0" xfId="0" applyFont="1"/>
    <xf numFmtId="4" fontId="6" fillId="0" borderId="0" xfId="0" applyNumberFormat="1" applyFont="1" applyAlignment="1">
      <alignment horizontal="right"/>
    </xf>
    <xf numFmtId="4" fontId="4" fillId="2" borderId="7" xfId="0" applyNumberFormat="1" applyFont="1" applyFill="1" applyBorder="1" applyAlignment="1">
      <alignment vertical="center" wrapText="1"/>
    </xf>
    <xf numFmtId="4" fontId="3" fillId="2" borderId="7" xfId="0" applyNumberFormat="1" applyFont="1" applyFill="1" applyBorder="1" applyAlignment="1">
      <alignment vertical="center" wrapText="1"/>
    </xf>
    <xf numFmtId="4" fontId="4" fillId="2" borderId="5" xfId="0" applyNumberFormat="1" applyFont="1" applyFill="1" applyBorder="1" applyAlignment="1">
      <alignment vertical="center" wrapText="1"/>
    </xf>
    <xf numFmtId="4" fontId="3" fillId="2" borderId="5" xfId="0" applyNumberFormat="1" applyFont="1" applyFill="1" applyBorder="1" applyAlignment="1">
      <alignment vertical="center" wrapText="1"/>
    </xf>
    <xf numFmtId="4" fontId="4" fillId="2" borderId="7" xfId="0" applyNumberFormat="1" applyFont="1" applyFill="1" applyBorder="1" applyAlignment="1">
      <alignment vertical="center"/>
    </xf>
    <xf numFmtId="4" fontId="3" fillId="2" borderId="5" xfId="0" applyNumberFormat="1" applyFont="1" applyFill="1" applyBorder="1" applyAlignment="1">
      <alignment vertical="center"/>
    </xf>
    <xf numFmtId="4" fontId="4" fillId="2" borderId="5" xfId="0" applyNumberFormat="1" applyFont="1" applyFill="1" applyBorder="1" applyAlignment="1">
      <alignment vertical="center"/>
    </xf>
    <xf numFmtId="4" fontId="3" fillId="2" borderId="7" xfId="0" applyNumberFormat="1" applyFont="1" applyFill="1" applyBorder="1" applyAlignment="1">
      <alignment vertical="center"/>
    </xf>
    <xf numFmtId="2" fontId="3" fillId="2" borderId="7" xfId="0" applyNumberFormat="1" applyFont="1" applyFill="1" applyBorder="1" applyAlignment="1">
      <alignment horizontal="right" vertical="center" wrapText="1"/>
    </xf>
    <xf numFmtId="4" fontId="3" fillId="2" borderId="7" xfId="0" applyNumberFormat="1" applyFont="1" applyFill="1" applyBorder="1" applyAlignment="1">
      <alignment horizontal="right" vertical="center"/>
    </xf>
    <xf numFmtId="4" fontId="3" fillId="2" borderId="7" xfId="2" applyNumberFormat="1" applyFont="1" applyFill="1" applyBorder="1" applyAlignment="1">
      <alignment horizontal="right" vertical="center"/>
    </xf>
    <xf numFmtId="4" fontId="4" fillId="2" borderId="7" xfId="0" applyNumberFormat="1" applyFont="1" applyFill="1" applyBorder="1" applyAlignment="1">
      <alignment horizontal="right" vertical="center"/>
    </xf>
    <xf numFmtId="0" fontId="3" fillId="0" borderId="19" xfId="0" applyFont="1" applyBorder="1"/>
    <xf numFmtId="0" fontId="0" fillId="0" borderId="19" xfId="0" applyBorder="1"/>
    <xf numFmtId="4" fontId="3" fillId="2" borderId="5" xfId="0" applyNumberFormat="1" applyFont="1" applyFill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 wrapText="1"/>
    </xf>
    <xf numFmtId="4" fontId="4" fillId="2" borderId="11" xfId="0" applyNumberFormat="1" applyFont="1" applyFill="1" applyBorder="1" applyAlignment="1">
      <alignment horizontal="justify" vertical="center" wrapText="1"/>
    </xf>
    <xf numFmtId="4" fontId="3" fillId="2" borderId="11" xfId="0" applyNumberFormat="1" applyFont="1" applyFill="1" applyBorder="1" applyAlignment="1">
      <alignment vertical="center" wrapText="1"/>
    </xf>
    <xf numFmtId="4" fontId="3" fillId="2" borderId="11" xfId="0" applyNumberFormat="1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 wrapText="1"/>
    </xf>
    <xf numFmtId="4" fontId="3" fillId="2" borderId="11" xfId="0" applyNumberFormat="1" applyFont="1" applyFill="1" applyBorder="1" applyAlignment="1">
      <alignment horizontal="right" vertical="center" wrapText="1"/>
    </xf>
    <xf numFmtId="4" fontId="3" fillId="2" borderId="11" xfId="0" applyNumberFormat="1" applyFont="1" applyFill="1" applyBorder="1" applyAlignment="1">
      <alignment vertical="center"/>
    </xf>
    <xf numFmtId="4" fontId="4" fillId="2" borderId="8" xfId="0" applyNumberFormat="1" applyFont="1" applyFill="1" applyBorder="1" applyAlignment="1">
      <alignment vertical="center" wrapText="1"/>
    </xf>
    <xf numFmtId="4" fontId="4" fillId="2" borderId="11" xfId="0" applyNumberFormat="1" applyFont="1" applyFill="1" applyBorder="1" applyAlignment="1">
      <alignment vertical="center" wrapText="1"/>
    </xf>
    <xf numFmtId="4" fontId="0" fillId="0" borderId="0" xfId="0" applyNumberFormat="1"/>
    <xf numFmtId="0" fontId="4" fillId="2" borderId="0" xfId="0" applyFont="1" applyFill="1" applyAlignment="1">
      <alignment horizontal="center" vertical="center"/>
    </xf>
    <xf numFmtId="4" fontId="3" fillId="0" borderId="7" xfId="0" applyNumberFormat="1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justify" vertical="center" wrapText="1"/>
    </xf>
    <xf numFmtId="4" fontId="2" fillId="2" borderId="21" xfId="0" applyNumberFormat="1" applyFont="1" applyFill="1" applyBorder="1" applyAlignment="1">
      <alignment horizontal="justify" vertical="center" wrapText="1"/>
    </xf>
    <xf numFmtId="4" fontId="2" fillId="2" borderId="21" xfId="0" applyNumberFormat="1" applyFont="1" applyFill="1" applyBorder="1" applyAlignment="1">
      <alignment horizontal="right" vertical="center" wrapText="1"/>
    </xf>
    <xf numFmtId="1" fontId="1" fillId="2" borderId="21" xfId="0" applyNumberFormat="1" applyFont="1" applyFill="1" applyBorder="1" applyAlignment="1">
      <alignment horizontal="justify" vertical="center" wrapText="1"/>
    </xf>
    <xf numFmtId="4" fontId="1" fillId="2" borderId="21" xfId="0" applyNumberFormat="1" applyFont="1" applyFill="1" applyBorder="1" applyAlignment="1">
      <alignment horizontal="right" vertical="center" wrapText="1"/>
    </xf>
    <xf numFmtId="0" fontId="1" fillId="2" borderId="21" xfId="0" applyFont="1" applyFill="1" applyBorder="1" applyAlignment="1">
      <alignment horizontal="justify" vertical="center" wrapText="1"/>
    </xf>
    <xf numFmtId="0" fontId="2" fillId="2" borderId="21" xfId="0" applyFont="1" applyFill="1" applyBorder="1" applyAlignment="1">
      <alignment horizontal="left" vertical="center" wrapText="1"/>
    </xf>
    <xf numFmtId="4" fontId="1" fillId="2" borderId="21" xfId="0" applyNumberFormat="1" applyFont="1" applyFill="1" applyBorder="1" applyAlignment="1">
      <alignment horizontal="justify" vertical="center" wrapText="1"/>
    </xf>
    <xf numFmtId="0" fontId="1" fillId="2" borderId="21" xfId="0" applyFont="1" applyFill="1" applyBorder="1" applyAlignment="1">
      <alignment horizontal="left" vertical="center" wrapText="1"/>
    </xf>
    <xf numFmtId="0" fontId="11" fillId="2" borderId="21" xfId="0" applyFont="1" applyFill="1" applyBorder="1" applyAlignment="1">
      <alignment horizontal="justify" vertical="center" wrapText="1"/>
    </xf>
    <xf numFmtId="43" fontId="0" fillId="0" borderId="0" xfId="2" applyFont="1"/>
    <xf numFmtId="0" fontId="12" fillId="3" borderId="4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2" fillId="3" borderId="6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3" fontId="4" fillId="2" borderId="5" xfId="0" applyNumberFormat="1" applyFont="1" applyFill="1" applyBorder="1" applyAlignment="1">
      <alignment vertical="center"/>
    </xf>
    <xf numFmtId="3" fontId="3" fillId="2" borderId="5" xfId="0" applyNumberFormat="1" applyFont="1" applyFill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3" fontId="3" fillId="2" borderId="8" xfId="0" applyNumberFormat="1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vertical="center"/>
    </xf>
    <xf numFmtId="3" fontId="3" fillId="2" borderId="5" xfId="0" applyNumberFormat="1" applyFont="1" applyFill="1" applyBorder="1" applyAlignment="1">
      <alignment horizontal="right" vertical="center" wrapText="1"/>
    </xf>
    <xf numFmtId="4" fontId="15" fillId="4" borderId="22" xfId="0" applyNumberFormat="1" applyFont="1" applyFill="1" applyBorder="1" applyAlignment="1">
      <alignment horizontal="right"/>
    </xf>
    <xf numFmtId="3" fontId="0" fillId="0" borderId="0" xfId="0" applyNumberFormat="1"/>
    <xf numFmtId="0" fontId="3" fillId="0" borderId="0" xfId="0" applyFont="1" applyAlignment="1">
      <alignment horizontal="center"/>
    </xf>
    <xf numFmtId="0" fontId="0" fillId="0" borderId="19" xfId="0" applyBorder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/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justify" vertical="center" wrapText="1"/>
    </xf>
    <xf numFmtId="0" fontId="4" fillId="2" borderId="4" xfId="0" applyFont="1" applyFill="1" applyBorder="1" applyAlignment="1">
      <alignment horizontal="justify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justify" vertical="center" wrapText="1"/>
    </xf>
    <xf numFmtId="0" fontId="4" fillId="2" borderId="7" xfId="0" applyFont="1" applyFill="1" applyBorder="1" applyAlignment="1">
      <alignment horizontal="justify" vertical="center" wrapText="1"/>
    </xf>
    <xf numFmtId="0" fontId="3" fillId="2" borderId="6" xfId="0" applyFont="1" applyFill="1" applyBorder="1" applyAlignment="1">
      <alignment horizontal="justify" vertical="center" wrapText="1"/>
    </xf>
    <xf numFmtId="0" fontId="3" fillId="2" borderId="7" xfId="0" applyFont="1" applyFill="1" applyBorder="1" applyAlignment="1">
      <alignment horizontal="justify" vertical="center" wrapText="1"/>
    </xf>
    <xf numFmtId="0" fontId="5" fillId="2" borderId="9" xfId="0" applyFont="1" applyFill="1" applyBorder="1" applyAlignment="1">
      <alignment horizontal="justify" vertical="center" wrapText="1"/>
    </xf>
    <xf numFmtId="0" fontId="5" fillId="2" borderId="11" xfId="0" applyFont="1" applyFill="1" applyBorder="1" applyAlignment="1">
      <alignment horizontal="justify" vertical="center" wrapText="1"/>
    </xf>
    <xf numFmtId="0" fontId="0" fillId="0" borderId="20" xfId="0" applyBorder="1" applyAlignment="1">
      <alignment horizontal="center"/>
    </xf>
    <xf numFmtId="0" fontId="0" fillId="0" borderId="0" xfId="0" applyAlignment="1">
      <alignment horizontal="center"/>
    </xf>
    <xf numFmtId="0" fontId="5" fillId="2" borderId="6" xfId="0" applyFont="1" applyFill="1" applyBorder="1" applyAlignment="1">
      <alignment horizontal="justify" vertical="center" wrapText="1"/>
    </xf>
    <xf numFmtId="0" fontId="5" fillId="2" borderId="7" xfId="0" applyFont="1" applyFill="1" applyBorder="1" applyAlignment="1">
      <alignment horizontal="justify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4" fontId="3" fillId="2" borderId="5" xfId="2" applyNumberFormat="1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left" vertical="center" indent="1"/>
    </xf>
    <xf numFmtId="4" fontId="3" fillId="2" borderId="5" xfId="0" applyNumberFormat="1" applyFont="1" applyFill="1" applyBorder="1" applyAlignment="1">
      <alignment vertical="center"/>
    </xf>
    <xf numFmtId="4" fontId="4" fillId="2" borderId="5" xfId="0" applyNumberFormat="1" applyFont="1" applyFill="1" applyBorder="1" applyAlignment="1">
      <alignment vertical="center"/>
    </xf>
    <xf numFmtId="4" fontId="4" fillId="2" borderId="8" xfId="0" applyNumberFormat="1" applyFont="1" applyFill="1" applyBorder="1" applyAlignment="1">
      <alignment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 wrapText="1"/>
    </xf>
    <xf numFmtId="0" fontId="3" fillId="0" borderId="13" xfId="0" applyFont="1" applyBorder="1" applyAlignment="1">
      <alignment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/>
    </xf>
    <xf numFmtId="4" fontId="4" fillId="2" borderId="17" xfId="0" applyNumberFormat="1" applyFont="1" applyFill="1" applyBorder="1" applyAlignment="1">
      <alignment horizontal="right" vertical="center"/>
    </xf>
    <xf numFmtId="4" fontId="3" fillId="2" borderId="17" xfId="0" applyNumberFormat="1" applyFont="1" applyFill="1" applyBorder="1" applyAlignment="1">
      <alignment horizontal="right" vertical="center"/>
    </xf>
    <xf numFmtId="4" fontId="3" fillId="2" borderId="5" xfId="0" applyNumberFormat="1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justify" vertical="center"/>
    </xf>
    <xf numFmtId="0" fontId="3" fillId="2" borderId="3" xfId="0" applyFont="1" applyFill="1" applyBorder="1" applyAlignment="1">
      <alignment horizontal="justify" vertical="center"/>
    </xf>
    <xf numFmtId="0" fontId="3" fillId="2" borderId="4" xfId="0" applyFont="1" applyFill="1" applyBorder="1" applyAlignment="1">
      <alignment horizontal="justify" vertical="center"/>
    </xf>
    <xf numFmtId="0" fontId="4" fillId="2" borderId="7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4" fontId="4" fillId="2" borderId="1" xfId="0" applyNumberFormat="1" applyFont="1" applyFill="1" applyBorder="1" applyAlignment="1">
      <alignment vertical="center" wrapText="1"/>
    </xf>
    <xf numFmtId="4" fontId="4" fillId="2" borderId="5" xfId="0" applyNumberFormat="1" applyFont="1" applyFill="1" applyBorder="1" applyAlignment="1">
      <alignment vertical="center" wrapText="1"/>
    </xf>
    <xf numFmtId="43" fontId="4" fillId="2" borderId="5" xfId="2" applyFont="1" applyFill="1" applyBorder="1" applyAlignment="1">
      <alignment horizontal="right" vertical="center" wrapText="1"/>
    </xf>
    <xf numFmtId="0" fontId="4" fillId="2" borderId="18" xfId="0" applyFont="1" applyFill="1" applyBorder="1" applyAlignment="1">
      <alignment horizontal="justify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</cellXfs>
  <cellStyles count="3">
    <cellStyle name="Millares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7"/>
  <sheetViews>
    <sheetView topLeftCell="A52" zoomScaleNormal="100" workbookViewId="0">
      <selection activeCell="A79" sqref="A79"/>
    </sheetView>
  </sheetViews>
  <sheetFormatPr baseColWidth="10" defaultColWidth="11.44140625" defaultRowHeight="10.199999999999999" x14ac:dyDescent="0.2"/>
  <cols>
    <col min="1" max="1" width="64.6640625" style="1" customWidth="1"/>
    <col min="2" max="2" width="16.6640625" style="7" customWidth="1"/>
    <col min="3" max="3" width="16.6640625" style="1" customWidth="1"/>
    <col min="4" max="4" width="64.6640625" style="1" customWidth="1"/>
    <col min="5" max="6" width="16.6640625" style="8" customWidth="1"/>
    <col min="7" max="7" width="13" style="1" bestFit="1" customWidth="1"/>
    <col min="8" max="16384" width="11.44140625" style="1"/>
  </cols>
  <sheetData>
    <row r="1" spans="1:7" ht="5.25" customHeight="1" thickBot="1" x14ac:dyDescent="0.25"/>
    <row r="2" spans="1:7" ht="12.75" customHeight="1" x14ac:dyDescent="0.2">
      <c r="A2" s="145"/>
      <c r="B2" s="146"/>
      <c r="C2" s="146"/>
      <c r="D2" s="146"/>
      <c r="E2" s="146"/>
      <c r="F2" s="147"/>
    </row>
    <row r="3" spans="1:7" ht="12" x14ac:dyDescent="0.2">
      <c r="A3" s="151" t="s">
        <v>457</v>
      </c>
      <c r="B3" s="152"/>
      <c r="C3" s="152"/>
      <c r="D3" s="152"/>
      <c r="E3" s="152"/>
      <c r="F3" s="153"/>
    </row>
    <row r="4" spans="1:7" ht="12" x14ac:dyDescent="0.2">
      <c r="A4" s="148" t="s">
        <v>436</v>
      </c>
      <c r="B4" s="149"/>
      <c r="C4" s="149"/>
      <c r="D4" s="149"/>
      <c r="E4" s="149"/>
      <c r="F4" s="150"/>
    </row>
    <row r="5" spans="1:7" ht="12" x14ac:dyDescent="0.2">
      <c r="A5" s="148" t="s">
        <v>452</v>
      </c>
      <c r="B5" s="149"/>
      <c r="C5" s="149"/>
      <c r="D5" s="149"/>
      <c r="E5" s="149"/>
      <c r="F5" s="150"/>
    </row>
    <row r="6" spans="1:7" ht="12.6" thickBot="1" x14ac:dyDescent="0.25">
      <c r="A6" s="142" t="s">
        <v>0</v>
      </c>
      <c r="B6" s="143"/>
      <c r="C6" s="143"/>
      <c r="D6" s="143"/>
      <c r="E6" s="143"/>
      <c r="F6" s="144"/>
    </row>
    <row r="7" spans="1:7" ht="12" x14ac:dyDescent="0.2">
      <c r="A7" s="93" t="s">
        <v>198</v>
      </c>
      <c r="B7" s="94">
        <v>2025</v>
      </c>
      <c r="C7" s="94">
        <v>2024</v>
      </c>
      <c r="D7" s="94" t="s">
        <v>198</v>
      </c>
      <c r="E7" s="94">
        <v>2025</v>
      </c>
      <c r="F7" s="94">
        <v>2024</v>
      </c>
    </row>
    <row r="8" spans="1:7" ht="12" x14ac:dyDescent="0.2">
      <c r="A8" s="95" t="s">
        <v>2</v>
      </c>
      <c r="B8" s="96"/>
      <c r="C8" s="95"/>
      <c r="D8" s="95" t="s">
        <v>3</v>
      </c>
      <c r="E8" s="97"/>
      <c r="F8" s="97"/>
    </row>
    <row r="9" spans="1:7" ht="12" x14ac:dyDescent="0.2">
      <c r="A9" s="95" t="s">
        <v>4</v>
      </c>
      <c r="B9" s="98"/>
      <c r="C9" s="98"/>
      <c r="D9" s="95" t="s">
        <v>5</v>
      </c>
      <c r="E9" s="99"/>
      <c r="F9" s="99"/>
    </row>
    <row r="10" spans="1:7" ht="12" x14ac:dyDescent="0.2">
      <c r="A10" s="95" t="s">
        <v>6</v>
      </c>
      <c r="B10" s="97">
        <f>SUM(B11:B17)</f>
        <v>3070119</v>
      </c>
      <c r="C10" s="97">
        <f>SUM(C11:C17)</f>
        <v>6283604</v>
      </c>
      <c r="D10" s="95" t="s">
        <v>7</v>
      </c>
      <c r="E10" s="97">
        <f>SUM(E11:E19)</f>
        <v>7552555</v>
      </c>
      <c r="F10" s="97">
        <f>SUM(F11:F19)</f>
        <v>7392302</v>
      </c>
    </row>
    <row r="11" spans="1:7" ht="11.4" x14ac:dyDescent="0.2">
      <c r="A11" s="100" t="s">
        <v>8</v>
      </c>
      <c r="B11" s="99">
        <v>0</v>
      </c>
      <c r="C11" s="99">
        <v>0</v>
      </c>
      <c r="D11" s="100" t="s">
        <v>9</v>
      </c>
      <c r="E11" s="99">
        <v>-241500</v>
      </c>
      <c r="F11" s="99">
        <v>0</v>
      </c>
    </row>
    <row r="12" spans="1:7" ht="11.4" x14ac:dyDescent="0.2">
      <c r="A12" s="100" t="s">
        <v>10</v>
      </c>
      <c r="B12" s="99">
        <v>3070119</v>
      </c>
      <c r="C12" s="99">
        <v>6283604</v>
      </c>
      <c r="D12" s="100" t="s">
        <v>11</v>
      </c>
      <c r="E12" s="99">
        <v>1691482</v>
      </c>
      <c r="F12" s="99">
        <v>2010616</v>
      </c>
      <c r="G12" s="7"/>
    </row>
    <row r="13" spans="1:7" ht="11.4" x14ac:dyDescent="0.2">
      <c r="A13" s="100" t="s">
        <v>12</v>
      </c>
      <c r="B13" s="99">
        <v>0</v>
      </c>
      <c r="C13" s="99">
        <v>0</v>
      </c>
      <c r="D13" s="100" t="s">
        <v>13</v>
      </c>
      <c r="E13" s="99">
        <v>0</v>
      </c>
      <c r="F13" s="99">
        <v>0</v>
      </c>
    </row>
    <row r="14" spans="1:7" ht="11.4" x14ac:dyDescent="0.2">
      <c r="A14" s="100" t="s">
        <v>14</v>
      </c>
      <c r="B14" s="99">
        <v>0</v>
      </c>
      <c r="C14" s="99">
        <v>0</v>
      </c>
      <c r="D14" s="100" t="s">
        <v>15</v>
      </c>
      <c r="E14" s="99">
        <v>0</v>
      </c>
      <c r="F14" s="99">
        <v>0</v>
      </c>
    </row>
    <row r="15" spans="1:7" ht="11.4" x14ac:dyDescent="0.2">
      <c r="A15" s="100" t="s">
        <v>16</v>
      </c>
      <c r="B15" s="99">
        <v>0</v>
      </c>
      <c r="C15" s="99">
        <v>0</v>
      </c>
      <c r="D15" s="100" t="s">
        <v>17</v>
      </c>
      <c r="E15" s="99">
        <v>70426</v>
      </c>
      <c r="F15" s="99">
        <v>200652</v>
      </c>
    </row>
    <row r="16" spans="1:7" ht="22.8" x14ac:dyDescent="0.2">
      <c r="A16" s="100" t="s">
        <v>18</v>
      </c>
      <c r="B16" s="99">
        <v>0</v>
      </c>
      <c r="C16" s="99">
        <v>0</v>
      </c>
      <c r="D16" s="100" t="s">
        <v>19</v>
      </c>
      <c r="E16" s="99">
        <v>0</v>
      </c>
      <c r="F16" s="99">
        <v>0</v>
      </c>
      <c r="G16" s="7"/>
    </row>
    <row r="17" spans="1:6" ht="11.4" x14ac:dyDescent="0.2">
      <c r="A17" s="100" t="s">
        <v>20</v>
      </c>
      <c r="B17" s="99">
        <v>0</v>
      </c>
      <c r="C17" s="99">
        <v>0</v>
      </c>
      <c r="D17" s="100" t="s">
        <v>21</v>
      </c>
      <c r="E17" s="99">
        <v>3073470</v>
      </c>
      <c r="F17" s="99">
        <v>2222357</v>
      </c>
    </row>
    <row r="18" spans="1:6" ht="12" x14ac:dyDescent="0.2">
      <c r="A18" s="101" t="s">
        <v>22</v>
      </c>
      <c r="B18" s="97">
        <f>SUM(B19:B25)</f>
        <v>11182885</v>
      </c>
      <c r="C18" s="97">
        <f>SUM(C19:C25)</f>
        <v>11204072</v>
      </c>
      <c r="D18" s="100" t="s">
        <v>23</v>
      </c>
      <c r="E18" s="99">
        <v>0</v>
      </c>
      <c r="F18" s="99">
        <v>0</v>
      </c>
    </row>
    <row r="19" spans="1:6" ht="11.4" x14ac:dyDescent="0.2">
      <c r="A19" s="100" t="s">
        <v>24</v>
      </c>
      <c r="B19" s="99">
        <v>0</v>
      </c>
      <c r="C19" s="99">
        <v>0</v>
      </c>
      <c r="D19" s="100" t="s">
        <v>25</v>
      </c>
      <c r="E19" s="99">
        <v>2958677</v>
      </c>
      <c r="F19" s="99">
        <v>2958677</v>
      </c>
    </row>
    <row r="20" spans="1:6" ht="12" x14ac:dyDescent="0.2">
      <c r="A20" s="100" t="s">
        <v>26</v>
      </c>
      <c r="B20" s="99">
        <v>11218891</v>
      </c>
      <c r="C20" s="99">
        <v>11218891</v>
      </c>
      <c r="D20" s="95" t="s">
        <v>27</v>
      </c>
      <c r="E20" s="97">
        <f>SUM(E21:E23)</f>
        <v>0</v>
      </c>
      <c r="F20" s="97">
        <f>SUM(F21:F23)</f>
        <v>0</v>
      </c>
    </row>
    <row r="21" spans="1:6" ht="11.4" x14ac:dyDescent="0.2">
      <c r="A21" s="100" t="s">
        <v>28</v>
      </c>
      <c r="B21" s="99">
        <v>0</v>
      </c>
      <c r="C21" s="99">
        <v>0</v>
      </c>
      <c r="D21" s="100" t="s">
        <v>29</v>
      </c>
      <c r="E21" s="99">
        <v>0</v>
      </c>
      <c r="F21" s="99">
        <v>0</v>
      </c>
    </row>
    <row r="22" spans="1:6" ht="11.4" x14ac:dyDescent="0.2">
      <c r="A22" s="100" t="s">
        <v>30</v>
      </c>
      <c r="B22" s="99">
        <v>0</v>
      </c>
      <c r="C22" s="99">
        <v>0</v>
      </c>
      <c r="D22" s="100" t="s">
        <v>31</v>
      </c>
      <c r="E22" s="99">
        <v>0</v>
      </c>
      <c r="F22" s="99">
        <v>0</v>
      </c>
    </row>
    <row r="23" spans="1:6" ht="11.4" x14ac:dyDescent="0.2">
      <c r="A23" s="100" t="s">
        <v>32</v>
      </c>
      <c r="B23" s="99">
        <v>0</v>
      </c>
      <c r="C23" s="99">
        <v>0</v>
      </c>
      <c r="D23" s="100" t="s">
        <v>33</v>
      </c>
      <c r="E23" s="99">
        <v>0</v>
      </c>
      <c r="F23" s="99">
        <v>0</v>
      </c>
    </row>
    <row r="24" spans="1:6" ht="12" x14ac:dyDescent="0.2">
      <c r="A24" s="100" t="s">
        <v>34</v>
      </c>
      <c r="B24" s="99">
        <v>0</v>
      </c>
      <c r="C24" s="99">
        <v>0</v>
      </c>
      <c r="D24" s="95" t="s">
        <v>35</v>
      </c>
      <c r="E24" s="97">
        <f>SUM(E25:E26)</f>
        <v>0</v>
      </c>
      <c r="F24" s="97">
        <f>SUM(F25:F26)</f>
        <v>0</v>
      </c>
    </row>
    <row r="25" spans="1:6" ht="11.4" x14ac:dyDescent="0.2">
      <c r="A25" s="100" t="s">
        <v>36</v>
      </c>
      <c r="B25" s="99">
        <v>-36006</v>
      </c>
      <c r="C25" s="99">
        <v>-14819</v>
      </c>
      <c r="D25" s="100" t="s">
        <v>37</v>
      </c>
      <c r="E25" s="99">
        <v>0</v>
      </c>
      <c r="F25" s="99">
        <v>0</v>
      </c>
    </row>
    <row r="26" spans="1:6" ht="12" x14ac:dyDescent="0.2">
      <c r="A26" s="95" t="s">
        <v>38</v>
      </c>
      <c r="B26" s="97">
        <f>SUM(B27:B31)</f>
        <v>306981</v>
      </c>
      <c r="C26" s="97">
        <f>SUM(C27:C31)</f>
        <v>582304</v>
      </c>
      <c r="D26" s="100" t="s">
        <v>39</v>
      </c>
      <c r="E26" s="99">
        <v>0</v>
      </c>
      <c r="F26" s="99">
        <v>0</v>
      </c>
    </row>
    <row r="27" spans="1:6" ht="22.8" x14ac:dyDescent="0.2">
      <c r="A27" s="100" t="s">
        <v>40</v>
      </c>
      <c r="B27" s="99">
        <v>306980</v>
      </c>
      <c r="C27" s="99">
        <v>582303</v>
      </c>
      <c r="D27" s="95" t="s">
        <v>41</v>
      </c>
      <c r="E27" s="97">
        <v>0</v>
      </c>
      <c r="F27" s="97">
        <v>0</v>
      </c>
    </row>
    <row r="28" spans="1:6" ht="22.8" x14ac:dyDescent="0.2">
      <c r="A28" s="100" t="s">
        <v>42</v>
      </c>
      <c r="B28" s="99">
        <v>0</v>
      </c>
      <c r="C28" s="99">
        <v>0</v>
      </c>
      <c r="D28" s="95" t="s">
        <v>43</v>
      </c>
      <c r="E28" s="97">
        <f>SUM(E29:E31)</f>
        <v>0</v>
      </c>
      <c r="F28" s="97">
        <f>SUM(F29:F31)</f>
        <v>0</v>
      </c>
    </row>
    <row r="29" spans="1:6" ht="11.4" x14ac:dyDescent="0.2">
      <c r="A29" s="100" t="s">
        <v>44</v>
      </c>
      <c r="B29" s="99">
        <v>0</v>
      </c>
      <c r="C29" s="99">
        <v>0</v>
      </c>
      <c r="D29" s="100" t="s">
        <v>45</v>
      </c>
      <c r="E29" s="99">
        <v>0</v>
      </c>
      <c r="F29" s="99">
        <v>0</v>
      </c>
    </row>
    <row r="30" spans="1:6" ht="11.4" x14ac:dyDescent="0.2">
      <c r="A30" s="100" t="s">
        <v>46</v>
      </c>
      <c r="B30" s="99">
        <v>1</v>
      </c>
      <c r="C30" s="99">
        <v>1</v>
      </c>
      <c r="D30" s="100" t="s">
        <v>47</v>
      </c>
      <c r="E30" s="99">
        <v>0</v>
      </c>
      <c r="F30" s="99">
        <v>0</v>
      </c>
    </row>
    <row r="31" spans="1:6" ht="11.4" x14ac:dyDescent="0.2">
      <c r="A31" s="100" t="s">
        <v>48</v>
      </c>
      <c r="B31" s="99">
        <v>0</v>
      </c>
      <c r="C31" s="99">
        <v>0</v>
      </c>
      <c r="D31" s="100" t="s">
        <v>49</v>
      </c>
      <c r="E31" s="99">
        <v>0</v>
      </c>
      <c r="F31" s="99" t="s">
        <v>453</v>
      </c>
    </row>
    <row r="32" spans="1:6" ht="24" x14ac:dyDescent="0.2">
      <c r="A32" s="95" t="s">
        <v>50</v>
      </c>
      <c r="B32" s="97">
        <f>SUM(B33:B37)</f>
        <v>0</v>
      </c>
      <c r="C32" s="97">
        <f>SUM(C33:C37)</f>
        <v>0</v>
      </c>
      <c r="D32" s="95" t="s">
        <v>51</v>
      </c>
      <c r="E32" s="97">
        <f>SUM(E33:E38)</f>
        <v>0</v>
      </c>
      <c r="F32" s="97">
        <f>SUM(F33:F38)</f>
        <v>0</v>
      </c>
    </row>
    <row r="33" spans="1:6" ht="11.4" x14ac:dyDescent="0.2">
      <c r="A33" s="100" t="s">
        <v>52</v>
      </c>
      <c r="B33" s="99">
        <v>0</v>
      </c>
      <c r="C33" s="99">
        <v>0</v>
      </c>
      <c r="D33" s="100" t="s">
        <v>53</v>
      </c>
      <c r="E33" s="99">
        <v>0</v>
      </c>
      <c r="F33" s="99">
        <v>0</v>
      </c>
    </row>
    <row r="34" spans="1:6" ht="11.4" x14ac:dyDescent="0.2">
      <c r="A34" s="100" t="s">
        <v>54</v>
      </c>
      <c r="B34" s="99">
        <v>0</v>
      </c>
      <c r="C34" s="99">
        <v>0</v>
      </c>
      <c r="D34" s="100" t="s">
        <v>55</v>
      </c>
      <c r="E34" s="99">
        <v>0</v>
      </c>
      <c r="F34" s="99">
        <v>0</v>
      </c>
    </row>
    <row r="35" spans="1:6" ht="11.4" x14ac:dyDescent="0.2">
      <c r="A35" s="100" t="s">
        <v>56</v>
      </c>
      <c r="B35" s="99">
        <v>0</v>
      </c>
      <c r="C35" s="99">
        <v>0</v>
      </c>
      <c r="D35" s="100" t="s">
        <v>57</v>
      </c>
      <c r="E35" s="99">
        <v>0</v>
      </c>
      <c r="F35" s="99">
        <v>0</v>
      </c>
    </row>
    <row r="36" spans="1:6" ht="11.4" x14ac:dyDescent="0.2">
      <c r="A36" s="100" t="s">
        <v>58</v>
      </c>
      <c r="B36" s="99">
        <v>0</v>
      </c>
      <c r="C36" s="99">
        <v>0</v>
      </c>
      <c r="D36" s="100" t="s">
        <v>59</v>
      </c>
      <c r="E36" s="99">
        <v>0</v>
      </c>
      <c r="F36" s="99">
        <v>0</v>
      </c>
    </row>
    <row r="37" spans="1:6" ht="11.4" x14ac:dyDescent="0.2">
      <c r="A37" s="100" t="s">
        <v>60</v>
      </c>
      <c r="B37" s="99">
        <v>0</v>
      </c>
      <c r="C37" s="99">
        <v>0</v>
      </c>
      <c r="D37" s="100" t="s">
        <v>61</v>
      </c>
      <c r="E37" s="99">
        <v>0</v>
      </c>
      <c r="F37" s="99">
        <v>0</v>
      </c>
    </row>
    <row r="38" spans="1:6" ht="12" x14ac:dyDescent="0.2">
      <c r="A38" s="95" t="s">
        <v>62</v>
      </c>
      <c r="B38" s="97">
        <v>0</v>
      </c>
      <c r="C38" s="97">
        <v>0</v>
      </c>
      <c r="D38" s="100" t="s">
        <v>63</v>
      </c>
      <c r="E38" s="99">
        <v>0</v>
      </c>
      <c r="F38" s="99">
        <v>0</v>
      </c>
    </row>
    <row r="39" spans="1:6" ht="12" x14ac:dyDescent="0.2">
      <c r="A39" s="95" t="s">
        <v>64</v>
      </c>
      <c r="B39" s="97">
        <f>SUM(B40:B41)</f>
        <v>0</v>
      </c>
      <c r="C39" s="97">
        <f>SUM(C40:C41)</f>
        <v>0</v>
      </c>
      <c r="D39" s="95" t="s">
        <v>65</v>
      </c>
      <c r="E39" s="97">
        <f>SUM(E40:E42)</f>
        <v>0</v>
      </c>
      <c r="F39" s="97">
        <f>SUM(F40:F42)</f>
        <v>0</v>
      </c>
    </row>
    <row r="40" spans="1:6" ht="22.8" x14ac:dyDescent="0.2">
      <c r="A40" s="100" t="s">
        <v>66</v>
      </c>
      <c r="B40" s="99">
        <v>0</v>
      </c>
      <c r="C40" s="99">
        <v>0</v>
      </c>
      <c r="D40" s="100" t="s">
        <v>67</v>
      </c>
      <c r="E40" s="99">
        <v>0</v>
      </c>
      <c r="F40" s="99">
        <v>0</v>
      </c>
    </row>
    <row r="41" spans="1:6" ht="11.4" x14ac:dyDescent="0.2">
      <c r="A41" s="100" t="s">
        <v>68</v>
      </c>
      <c r="B41" s="99">
        <v>0</v>
      </c>
      <c r="C41" s="99">
        <v>0</v>
      </c>
      <c r="D41" s="100" t="s">
        <v>69</v>
      </c>
      <c r="E41" s="99">
        <v>0</v>
      </c>
      <c r="F41" s="99">
        <v>0</v>
      </c>
    </row>
    <row r="42" spans="1:6" ht="12" x14ac:dyDescent="0.2">
      <c r="A42" s="95" t="s">
        <v>70</v>
      </c>
      <c r="B42" s="97">
        <f>SUM(B43:B46)</f>
        <v>0</v>
      </c>
      <c r="C42" s="97">
        <f>SUM(C43:C46)</f>
        <v>0</v>
      </c>
      <c r="D42" s="100" t="s">
        <v>71</v>
      </c>
      <c r="E42" s="99">
        <v>0</v>
      </c>
      <c r="F42" s="99">
        <v>0</v>
      </c>
    </row>
    <row r="43" spans="1:6" ht="12" x14ac:dyDescent="0.2">
      <c r="A43" s="100" t="s">
        <v>72</v>
      </c>
      <c r="B43" s="99">
        <v>0</v>
      </c>
      <c r="C43" s="99">
        <v>0</v>
      </c>
      <c r="D43" s="95" t="s">
        <v>73</v>
      </c>
      <c r="E43" s="97">
        <f>SUM(E44:E46)</f>
        <v>108594</v>
      </c>
      <c r="F43" s="97">
        <f>SUM(F44:F46)</f>
        <v>90402</v>
      </c>
    </row>
    <row r="44" spans="1:6" ht="11.4" x14ac:dyDescent="0.2">
      <c r="A44" s="100" t="s">
        <v>74</v>
      </c>
      <c r="B44" s="99">
        <v>0</v>
      </c>
      <c r="C44" s="99">
        <v>0</v>
      </c>
      <c r="D44" s="100" t="s">
        <v>75</v>
      </c>
      <c r="E44" s="99">
        <v>94517</v>
      </c>
      <c r="F44" s="99">
        <v>75312</v>
      </c>
    </row>
    <row r="45" spans="1:6" ht="11.4" x14ac:dyDescent="0.2">
      <c r="A45" s="100" t="s">
        <v>76</v>
      </c>
      <c r="B45" s="99">
        <v>0</v>
      </c>
      <c r="C45" s="99">
        <v>0</v>
      </c>
      <c r="D45" s="100" t="s">
        <v>77</v>
      </c>
      <c r="E45" s="99">
        <v>0</v>
      </c>
      <c r="F45" s="99">
        <v>0</v>
      </c>
    </row>
    <row r="46" spans="1:6" ht="11.4" x14ac:dyDescent="0.2">
      <c r="A46" s="100" t="s">
        <v>78</v>
      </c>
      <c r="B46" s="99">
        <v>0</v>
      </c>
      <c r="C46" s="99">
        <v>0</v>
      </c>
      <c r="D46" s="100" t="s">
        <v>79</v>
      </c>
      <c r="E46" s="99">
        <v>14077</v>
      </c>
      <c r="F46" s="99">
        <v>15090</v>
      </c>
    </row>
    <row r="47" spans="1:6" ht="11.4" x14ac:dyDescent="0.2">
      <c r="A47" s="100"/>
      <c r="B47" s="102"/>
      <c r="C47" s="102"/>
      <c r="D47" s="100"/>
      <c r="E47" s="99"/>
      <c r="F47" s="99"/>
    </row>
    <row r="48" spans="1:6" ht="12" x14ac:dyDescent="0.2">
      <c r="A48" s="95" t="s">
        <v>80</v>
      </c>
      <c r="B48" s="97">
        <f>++B10+B18+B26+B32+B38+B39+B42</f>
        <v>14559985</v>
      </c>
      <c r="C48" s="97">
        <f>++C10+C18+C26+C32+C38+C39+C42</f>
        <v>18069980</v>
      </c>
      <c r="D48" s="95" t="s">
        <v>81</v>
      </c>
      <c r="E48" s="97">
        <f>++E10+E20+E24+E27+E28+E32+E39+E43</f>
        <v>7661149</v>
      </c>
      <c r="F48" s="97">
        <f>++F10+F20+F24+F27+F28+F32+F39+F43</f>
        <v>7482704</v>
      </c>
    </row>
    <row r="49" spans="1:6" ht="11.4" x14ac:dyDescent="0.2">
      <c r="A49" s="103"/>
      <c r="B49" s="102"/>
      <c r="C49" s="102"/>
      <c r="D49" s="104"/>
      <c r="E49" s="99"/>
      <c r="F49" s="99"/>
    </row>
    <row r="50" spans="1:6" ht="12" x14ac:dyDescent="0.2">
      <c r="A50" s="95" t="s">
        <v>82</v>
      </c>
      <c r="B50" s="97"/>
      <c r="C50" s="97"/>
      <c r="D50" s="95" t="s">
        <v>83</v>
      </c>
      <c r="E50" s="99"/>
      <c r="F50" s="99"/>
    </row>
    <row r="51" spans="1:6" ht="11.4" x14ac:dyDescent="0.2">
      <c r="A51" s="100" t="s">
        <v>84</v>
      </c>
      <c r="B51" s="99">
        <v>0</v>
      </c>
      <c r="C51" s="99">
        <v>0</v>
      </c>
      <c r="D51" s="100" t="s">
        <v>85</v>
      </c>
      <c r="E51" s="99">
        <v>0</v>
      </c>
      <c r="F51" s="99">
        <v>0</v>
      </c>
    </row>
    <row r="52" spans="1:6" ht="11.4" x14ac:dyDescent="0.2">
      <c r="A52" s="100" t="s">
        <v>86</v>
      </c>
      <c r="B52" s="99">
        <v>0</v>
      </c>
      <c r="C52" s="99">
        <v>0</v>
      </c>
      <c r="D52" s="100" t="s">
        <v>87</v>
      </c>
      <c r="E52" s="99">
        <v>0</v>
      </c>
      <c r="F52" s="99">
        <v>0</v>
      </c>
    </row>
    <row r="53" spans="1:6" ht="11.4" x14ac:dyDescent="0.2">
      <c r="A53" s="100" t="s">
        <v>88</v>
      </c>
      <c r="B53" s="99">
        <v>69649790</v>
      </c>
      <c r="C53" s="99">
        <v>69649790</v>
      </c>
      <c r="D53" s="100" t="s">
        <v>89</v>
      </c>
      <c r="E53" s="99">
        <v>0</v>
      </c>
      <c r="F53" s="99">
        <v>0</v>
      </c>
    </row>
    <row r="54" spans="1:6" ht="11.4" x14ac:dyDescent="0.2">
      <c r="A54" s="100" t="s">
        <v>90</v>
      </c>
      <c r="B54" s="99">
        <v>81739134</v>
      </c>
      <c r="C54" s="99">
        <v>81679627</v>
      </c>
      <c r="D54" s="100" t="s">
        <v>91</v>
      </c>
      <c r="E54" s="99">
        <v>0</v>
      </c>
      <c r="F54" s="99">
        <v>0</v>
      </c>
    </row>
    <row r="55" spans="1:6" ht="11.4" x14ac:dyDescent="0.2">
      <c r="A55" s="100" t="s">
        <v>92</v>
      </c>
      <c r="B55" s="99">
        <v>1400287</v>
      </c>
      <c r="C55" s="99">
        <v>1400287</v>
      </c>
      <c r="D55" s="100" t="s">
        <v>93</v>
      </c>
      <c r="E55" s="99">
        <v>0</v>
      </c>
      <c r="F55" s="99">
        <v>0</v>
      </c>
    </row>
    <row r="56" spans="1:6" ht="11.4" x14ac:dyDescent="0.2">
      <c r="A56" s="100" t="s">
        <v>94</v>
      </c>
      <c r="B56" s="99">
        <v>-116523659</v>
      </c>
      <c r="C56" s="99">
        <v>-110279729</v>
      </c>
      <c r="D56" s="100" t="s">
        <v>95</v>
      </c>
      <c r="E56" s="99">
        <v>0</v>
      </c>
      <c r="F56" s="99">
        <v>0</v>
      </c>
    </row>
    <row r="57" spans="1:6" ht="12" x14ac:dyDescent="0.2">
      <c r="A57" s="100" t="s">
        <v>96</v>
      </c>
      <c r="B57" s="99">
        <v>522328</v>
      </c>
      <c r="C57" s="99">
        <v>522328</v>
      </c>
      <c r="D57" s="95"/>
      <c r="E57" s="99"/>
      <c r="F57" s="99"/>
    </row>
    <row r="58" spans="1:6" ht="12" x14ac:dyDescent="0.2">
      <c r="A58" s="100" t="s">
        <v>97</v>
      </c>
      <c r="B58" s="99">
        <v>0</v>
      </c>
      <c r="C58" s="99">
        <v>0</v>
      </c>
      <c r="D58" s="95" t="s">
        <v>98</v>
      </c>
      <c r="E58" s="97">
        <f>SUM(E51:E56)</f>
        <v>0</v>
      </c>
      <c r="F58" s="97">
        <f>SUM(F51:F56)</f>
        <v>0</v>
      </c>
    </row>
    <row r="59" spans="1:6" ht="11.4" x14ac:dyDescent="0.2">
      <c r="A59" s="100" t="s">
        <v>99</v>
      </c>
      <c r="B59" s="99">
        <v>0</v>
      </c>
      <c r="C59" s="99">
        <v>0</v>
      </c>
      <c r="D59" s="104"/>
      <c r="E59" s="99"/>
      <c r="F59" s="99"/>
    </row>
    <row r="60" spans="1:6" ht="12" x14ac:dyDescent="0.2">
      <c r="A60" s="100"/>
      <c r="B60" s="102"/>
      <c r="C60" s="102"/>
      <c r="D60" s="95" t="s">
        <v>100</v>
      </c>
      <c r="E60" s="97">
        <f>+E48+E58</f>
        <v>7661149</v>
      </c>
      <c r="F60" s="97">
        <f>+F48+F58</f>
        <v>7482704</v>
      </c>
    </row>
    <row r="61" spans="1:6" ht="12" x14ac:dyDescent="0.2">
      <c r="A61" s="95" t="s">
        <v>101</v>
      </c>
      <c r="B61" s="97">
        <v>36787879</v>
      </c>
      <c r="C61" s="97">
        <f>SUM(C51:C59)</f>
        <v>42972303</v>
      </c>
      <c r="D61" s="100"/>
      <c r="E61" s="99"/>
      <c r="F61" s="99"/>
    </row>
    <row r="62" spans="1:6" ht="12" x14ac:dyDescent="0.2">
      <c r="A62" s="100"/>
      <c r="B62" s="102"/>
      <c r="C62" s="102"/>
      <c r="D62" s="95" t="s">
        <v>102</v>
      </c>
      <c r="E62" s="99"/>
      <c r="F62" s="99"/>
    </row>
    <row r="63" spans="1:6" ht="12" x14ac:dyDescent="0.2">
      <c r="A63" s="95" t="s">
        <v>103</v>
      </c>
      <c r="B63" s="97">
        <f>++B48+B61</f>
        <v>51347864</v>
      </c>
      <c r="C63" s="97">
        <f>++C48+C61</f>
        <v>61042283</v>
      </c>
      <c r="D63" s="95"/>
      <c r="E63" s="99"/>
      <c r="F63" s="99"/>
    </row>
    <row r="64" spans="1:6" ht="12" x14ac:dyDescent="0.2">
      <c r="A64" s="100"/>
      <c r="B64" s="102"/>
      <c r="C64" s="102"/>
      <c r="D64" s="95" t="s">
        <v>104</v>
      </c>
      <c r="E64" s="97">
        <f>SUM(E65:E67)</f>
        <v>114673216</v>
      </c>
      <c r="F64" s="97">
        <f>SUM(F65:F67)</f>
        <v>116314817</v>
      </c>
    </row>
    <row r="65" spans="1:6" ht="11.4" x14ac:dyDescent="0.2">
      <c r="A65" s="100"/>
      <c r="B65" s="102"/>
      <c r="C65" s="102"/>
      <c r="D65" s="100" t="s">
        <v>105</v>
      </c>
      <c r="E65" s="99">
        <v>0</v>
      </c>
      <c r="F65" s="99">
        <v>0</v>
      </c>
    </row>
    <row r="66" spans="1:6" ht="11.4" x14ac:dyDescent="0.2">
      <c r="A66" s="100"/>
      <c r="B66" s="102"/>
      <c r="C66" s="102"/>
      <c r="D66" s="100" t="s">
        <v>106</v>
      </c>
      <c r="E66" s="99">
        <v>75569822</v>
      </c>
      <c r="F66" s="99">
        <v>75569822</v>
      </c>
    </row>
    <row r="67" spans="1:6" ht="11.4" x14ac:dyDescent="0.2">
      <c r="A67" s="100"/>
      <c r="B67" s="102"/>
      <c r="C67" s="102"/>
      <c r="D67" s="100" t="s">
        <v>107</v>
      </c>
      <c r="E67" s="99">
        <v>39103394</v>
      </c>
      <c r="F67" s="99">
        <v>40744995</v>
      </c>
    </row>
    <row r="68" spans="1:6" ht="11.4" x14ac:dyDescent="0.2">
      <c r="A68" s="100"/>
      <c r="B68" s="102"/>
      <c r="C68" s="102"/>
      <c r="D68" s="100"/>
      <c r="E68" s="99"/>
      <c r="F68" s="99"/>
    </row>
    <row r="69" spans="1:6" ht="12" x14ac:dyDescent="0.2">
      <c r="A69" s="100"/>
      <c r="B69" s="102"/>
      <c r="C69" s="102"/>
      <c r="D69" s="95" t="s">
        <v>108</v>
      </c>
      <c r="E69" s="97">
        <f>SUM(E70:E74)</f>
        <v>-70986501</v>
      </c>
      <c r="F69" s="97">
        <f>SUM(F70:F74)</f>
        <v>-62755238</v>
      </c>
    </row>
    <row r="70" spans="1:6" ht="11.4" x14ac:dyDescent="0.2">
      <c r="A70" s="100"/>
      <c r="B70" s="102"/>
      <c r="C70" s="102"/>
      <c r="D70" s="100" t="s">
        <v>109</v>
      </c>
      <c r="E70" s="99">
        <v>-6173595</v>
      </c>
      <c r="F70" s="99">
        <v>-3246747</v>
      </c>
    </row>
    <row r="71" spans="1:6" ht="11.4" x14ac:dyDescent="0.2">
      <c r="A71" s="100"/>
      <c r="B71" s="102"/>
      <c r="C71" s="102"/>
      <c r="D71" s="100" t="s">
        <v>110</v>
      </c>
      <c r="E71" s="99">
        <v>-71891045</v>
      </c>
      <c r="F71" s="99">
        <v>-66586630</v>
      </c>
    </row>
    <row r="72" spans="1:6" ht="11.4" x14ac:dyDescent="0.2">
      <c r="A72" s="100"/>
      <c r="B72" s="102"/>
      <c r="C72" s="102"/>
      <c r="D72" s="100" t="s">
        <v>111</v>
      </c>
      <c r="E72" s="99">
        <v>0</v>
      </c>
      <c r="F72" s="99">
        <v>0</v>
      </c>
    </row>
    <row r="73" spans="1:6" ht="11.4" x14ac:dyDescent="0.2">
      <c r="A73" s="100"/>
      <c r="B73" s="102"/>
      <c r="C73" s="102"/>
      <c r="D73" s="100" t="s">
        <v>112</v>
      </c>
      <c r="E73" s="99">
        <v>7078139</v>
      </c>
      <c r="F73" s="99">
        <v>7078139</v>
      </c>
    </row>
    <row r="74" spans="1:6" ht="11.4" x14ac:dyDescent="0.2">
      <c r="A74" s="100"/>
      <c r="B74" s="102"/>
      <c r="C74" s="102"/>
      <c r="D74" s="100" t="s">
        <v>113</v>
      </c>
      <c r="E74" s="99">
        <v>0</v>
      </c>
      <c r="F74" s="99">
        <v>0</v>
      </c>
    </row>
    <row r="75" spans="1:6" ht="11.4" x14ac:dyDescent="0.2">
      <c r="A75" s="100"/>
      <c r="B75" s="102"/>
      <c r="C75" s="102"/>
      <c r="D75" s="100"/>
      <c r="E75" s="99"/>
      <c r="F75" s="99"/>
    </row>
    <row r="76" spans="1:6" ht="24" x14ac:dyDescent="0.2">
      <c r="A76" s="100"/>
      <c r="B76" s="102"/>
      <c r="C76" s="102"/>
      <c r="D76" s="95" t="s">
        <v>114</v>
      </c>
      <c r="E76" s="97">
        <f>SUM(E77:E78)</f>
        <v>0</v>
      </c>
      <c r="F76" s="97">
        <f>SUM(F77:F78)</f>
        <v>0</v>
      </c>
    </row>
    <row r="77" spans="1:6" ht="11.4" x14ac:dyDescent="0.2">
      <c r="A77" s="100"/>
      <c r="B77" s="102"/>
      <c r="C77" s="102"/>
      <c r="D77" s="100" t="s">
        <v>115</v>
      </c>
      <c r="E77" s="99">
        <v>0</v>
      </c>
      <c r="F77" s="99">
        <v>0</v>
      </c>
    </row>
    <row r="78" spans="1:6" ht="11.4" x14ac:dyDescent="0.2">
      <c r="A78" s="100"/>
      <c r="B78" s="102"/>
      <c r="C78" s="102"/>
      <c r="D78" s="100" t="s">
        <v>116</v>
      </c>
      <c r="E78" s="99">
        <v>0</v>
      </c>
      <c r="F78" s="99" t="s">
        <v>452</v>
      </c>
    </row>
    <row r="79" spans="1:6" ht="11.4" x14ac:dyDescent="0.2">
      <c r="A79" s="100"/>
      <c r="B79" s="102"/>
      <c r="C79" s="102"/>
      <c r="D79" s="100"/>
      <c r="E79" s="99"/>
      <c r="F79" s="99"/>
    </row>
    <row r="80" spans="1:6" ht="12" x14ac:dyDescent="0.2">
      <c r="A80" s="100"/>
      <c r="B80" s="102"/>
      <c r="C80" s="102"/>
      <c r="D80" s="95" t="s">
        <v>117</v>
      </c>
      <c r="E80" s="97">
        <f>++E64+E69+E76</f>
        <v>43686715</v>
      </c>
      <c r="F80" s="97">
        <f>++F64+F69+F76</f>
        <v>53559579</v>
      </c>
    </row>
    <row r="81" spans="1:7" ht="11.4" x14ac:dyDescent="0.2">
      <c r="A81" s="100"/>
      <c r="B81" s="102"/>
      <c r="C81" s="102"/>
      <c r="D81" s="100"/>
      <c r="E81" s="99"/>
      <c r="F81" s="99"/>
    </row>
    <row r="82" spans="1:7" ht="12" x14ac:dyDescent="0.2">
      <c r="A82" s="100"/>
      <c r="B82" s="102"/>
      <c r="C82" s="102"/>
      <c r="D82" s="95" t="s">
        <v>118</v>
      </c>
      <c r="E82" s="97">
        <f>++E60+E80</f>
        <v>51347864</v>
      </c>
      <c r="F82" s="97">
        <f>++F60+F80</f>
        <v>61042283</v>
      </c>
      <c r="G82" s="7"/>
    </row>
    <row r="83" spans="1:7" ht="11.4" x14ac:dyDescent="0.2">
      <c r="A83" s="100"/>
      <c r="B83" s="102"/>
      <c r="C83" s="102"/>
      <c r="D83" s="100"/>
      <c r="E83" s="99"/>
      <c r="F83" s="99"/>
      <c r="G83" s="7"/>
    </row>
    <row r="84" spans="1:7" ht="11.4" x14ac:dyDescent="0.2">
      <c r="A84" s="100"/>
      <c r="B84" s="102"/>
      <c r="C84" s="102"/>
      <c r="D84" s="100"/>
      <c r="E84" s="99"/>
      <c r="F84" s="99"/>
    </row>
    <row r="85" spans="1:7" ht="11.4" x14ac:dyDescent="0.2">
      <c r="A85" s="100"/>
      <c r="B85" s="102"/>
      <c r="C85" s="102"/>
      <c r="D85" s="100"/>
      <c r="E85" s="99"/>
      <c r="F85" s="99"/>
    </row>
    <row r="86" spans="1:7" ht="11.4" x14ac:dyDescent="0.2">
      <c r="A86" s="100"/>
      <c r="B86" s="102"/>
      <c r="C86" s="102"/>
      <c r="D86" s="100"/>
      <c r="E86" s="99"/>
      <c r="F86" s="99"/>
    </row>
    <row r="92" spans="1:7" x14ac:dyDescent="0.2">
      <c r="A92" s="78"/>
      <c r="D92" s="78"/>
    </row>
    <row r="93" spans="1:7" x14ac:dyDescent="0.2">
      <c r="A93" s="126" t="s">
        <v>454</v>
      </c>
      <c r="D93" s="126" t="s">
        <v>461</v>
      </c>
    </row>
    <row r="94" spans="1:7" x14ac:dyDescent="0.2">
      <c r="A94" s="126" t="s">
        <v>455</v>
      </c>
      <c r="D94" s="126" t="s">
        <v>456</v>
      </c>
    </row>
    <row r="97" spans="1:6" ht="14.4" x14ac:dyDescent="0.3">
      <c r="A97" s="62"/>
      <c r="B97" s="63"/>
      <c r="C97" s="64"/>
      <c r="E97" s="65"/>
      <c r="F97" s="65"/>
    </row>
  </sheetData>
  <mergeCells count="5">
    <mergeCell ref="A6:F6"/>
    <mergeCell ref="A2:F2"/>
    <mergeCell ref="A4:F4"/>
    <mergeCell ref="A5:F5"/>
    <mergeCell ref="A3:F3"/>
  </mergeCells>
  <pageMargins left="0.70866141732283472" right="0.70866141732283472" top="0.74803149606299213" bottom="0.74803149606299213" header="0.31496062992125984" footer="0.31496062992125984"/>
  <pageSetup scale="62" fitToHeight="2" orientation="landscape" r:id="rId1"/>
  <ignoredErrors>
    <ignoredError sqref="B32:C32 E24:F2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4"/>
  <sheetViews>
    <sheetView topLeftCell="A6" zoomScale="130" zoomScaleNormal="130" workbookViewId="0">
      <selection activeCell="E17" sqref="E17"/>
    </sheetView>
  </sheetViews>
  <sheetFormatPr baseColWidth="10" defaultRowHeight="14.4" x14ac:dyDescent="0.3"/>
  <cols>
    <col min="1" max="1" width="2.33203125" customWidth="1"/>
    <col min="2" max="2" width="40.109375" customWidth="1"/>
    <col min="3" max="3" width="14.6640625" customWidth="1"/>
    <col min="4" max="4" width="14.109375" customWidth="1"/>
    <col min="5" max="5" width="13.6640625" customWidth="1"/>
    <col min="6" max="6" width="13.33203125" customWidth="1"/>
    <col min="7" max="7" width="14.6640625" customWidth="1"/>
    <col min="8" max="8" width="13.88671875" customWidth="1"/>
    <col min="9" max="9" width="17.109375" customWidth="1"/>
    <col min="10" max="10" width="12.5546875" bestFit="1" customWidth="1"/>
  </cols>
  <sheetData>
    <row r="1" spans="1:9" x14ac:dyDescent="0.3">
      <c r="A1" s="151" t="s">
        <v>458</v>
      </c>
      <c r="B1" s="152"/>
      <c r="C1" s="152"/>
      <c r="D1" s="152"/>
      <c r="E1" s="152"/>
      <c r="F1" s="152"/>
      <c r="G1" s="152"/>
      <c r="H1" s="152"/>
      <c r="I1" s="153"/>
    </row>
    <row r="2" spans="1:9" x14ac:dyDescent="0.3">
      <c r="A2" s="170" t="s">
        <v>437</v>
      </c>
      <c r="B2" s="171"/>
      <c r="C2" s="171"/>
      <c r="D2" s="171"/>
      <c r="E2" s="171"/>
      <c r="F2" s="171"/>
      <c r="G2" s="171"/>
      <c r="H2" s="171"/>
      <c r="I2" s="172"/>
    </row>
    <row r="3" spans="1:9" x14ac:dyDescent="0.3">
      <c r="A3" s="170" t="s">
        <v>462</v>
      </c>
      <c r="B3" s="171"/>
      <c r="C3" s="171"/>
      <c r="D3" s="171"/>
      <c r="E3" s="171"/>
      <c r="F3" s="171"/>
      <c r="G3" s="171"/>
      <c r="H3" s="171"/>
      <c r="I3" s="172"/>
    </row>
    <row r="4" spans="1:9" ht="15" thickBot="1" x14ac:dyDescent="0.35">
      <c r="A4" s="173" t="s">
        <v>0</v>
      </c>
      <c r="B4" s="174"/>
      <c r="C4" s="174"/>
      <c r="D4" s="174"/>
      <c r="E4" s="174"/>
      <c r="F4" s="174"/>
      <c r="G4" s="174"/>
      <c r="H4" s="174"/>
      <c r="I4" s="175"/>
    </row>
    <row r="5" spans="1:9" ht="24" customHeight="1" x14ac:dyDescent="0.3">
      <c r="A5" s="170" t="s">
        <v>119</v>
      </c>
      <c r="B5" s="172"/>
      <c r="C5" s="107" t="s">
        <v>120</v>
      </c>
      <c r="D5" s="159" t="s">
        <v>121</v>
      </c>
      <c r="E5" s="159" t="s">
        <v>122</v>
      </c>
      <c r="F5" s="159" t="s">
        <v>123</v>
      </c>
      <c r="G5" s="107" t="s">
        <v>124</v>
      </c>
      <c r="H5" s="159" t="s">
        <v>126</v>
      </c>
      <c r="I5" s="159" t="s">
        <v>127</v>
      </c>
    </row>
    <row r="6" spans="1:9" ht="21" thickBot="1" x14ac:dyDescent="0.35">
      <c r="A6" s="173"/>
      <c r="B6" s="175"/>
      <c r="C6" s="109" t="s">
        <v>448</v>
      </c>
      <c r="D6" s="137"/>
      <c r="E6" s="137"/>
      <c r="F6" s="137"/>
      <c r="G6" s="109" t="s">
        <v>125</v>
      </c>
      <c r="H6" s="137"/>
      <c r="I6" s="137"/>
    </row>
    <row r="7" spans="1:9" x14ac:dyDescent="0.3">
      <c r="A7" s="154"/>
      <c r="B7" s="155"/>
      <c r="C7" s="18"/>
      <c r="D7" s="18"/>
      <c r="E7" s="18"/>
      <c r="F7" s="18"/>
      <c r="G7" s="18"/>
      <c r="H7" s="18"/>
      <c r="I7" s="18"/>
    </row>
    <row r="8" spans="1:9" x14ac:dyDescent="0.3">
      <c r="A8" s="160" t="s">
        <v>128</v>
      </c>
      <c r="B8" s="161"/>
      <c r="C8" s="19">
        <f>+C9+C13</f>
        <v>0</v>
      </c>
      <c r="D8" s="19">
        <f t="shared" ref="D8:I8" si="0">+D9+D13</f>
        <v>0</v>
      </c>
      <c r="E8" s="19">
        <f t="shared" si="0"/>
        <v>0</v>
      </c>
      <c r="F8" s="19">
        <f t="shared" si="0"/>
        <v>0</v>
      </c>
      <c r="G8" s="19">
        <f t="shared" ref="G8:G29" si="1">+C8+D8+E8+F8</f>
        <v>0</v>
      </c>
      <c r="H8" s="19">
        <f t="shared" si="0"/>
        <v>0</v>
      </c>
      <c r="I8" s="19">
        <f t="shared" si="0"/>
        <v>0</v>
      </c>
    </row>
    <row r="9" spans="1:9" x14ac:dyDescent="0.3">
      <c r="A9" s="160" t="s">
        <v>129</v>
      </c>
      <c r="B9" s="161"/>
      <c r="C9" s="19">
        <f>+C10+C11+C12</f>
        <v>0</v>
      </c>
      <c r="D9" s="19">
        <f t="shared" ref="D9:I9" si="2">+D10+D11+D12</f>
        <v>0</v>
      </c>
      <c r="E9" s="19">
        <f t="shared" si="2"/>
        <v>0</v>
      </c>
      <c r="F9" s="19">
        <f t="shared" si="2"/>
        <v>0</v>
      </c>
      <c r="G9" s="19">
        <f t="shared" si="1"/>
        <v>0</v>
      </c>
      <c r="H9" s="19">
        <f t="shared" si="2"/>
        <v>0</v>
      </c>
      <c r="I9" s="19">
        <f t="shared" si="2"/>
        <v>0</v>
      </c>
    </row>
    <row r="10" spans="1:9" x14ac:dyDescent="0.3">
      <c r="A10" s="24"/>
      <c r="B10" s="13" t="s">
        <v>130</v>
      </c>
      <c r="C10" s="19">
        <v>0</v>
      </c>
      <c r="D10" s="19">
        <v>0</v>
      </c>
      <c r="E10" s="19">
        <v>0</v>
      </c>
      <c r="F10" s="19">
        <v>0</v>
      </c>
      <c r="G10" s="21">
        <f t="shared" si="1"/>
        <v>0</v>
      </c>
      <c r="H10" s="19">
        <v>0</v>
      </c>
      <c r="I10" s="19">
        <v>0</v>
      </c>
    </row>
    <row r="11" spans="1:9" x14ac:dyDescent="0.3">
      <c r="A11" s="25"/>
      <c r="B11" s="13" t="s">
        <v>131</v>
      </c>
      <c r="C11" s="21">
        <v>0</v>
      </c>
      <c r="D11" s="21">
        <v>0</v>
      </c>
      <c r="E11" s="21">
        <v>0</v>
      </c>
      <c r="F11" s="21">
        <v>0</v>
      </c>
      <c r="G11" s="21">
        <f t="shared" si="1"/>
        <v>0</v>
      </c>
      <c r="H11" s="21">
        <v>0</v>
      </c>
      <c r="I11" s="21">
        <v>0</v>
      </c>
    </row>
    <row r="12" spans="1:9" x14ac:dyDescent="0.3">
      <c r="A12" s="25"/>
      <c r="B12" s="13" t="s">
        <v>132</v>
      </c>
      <c r="C12" s="21">
        <v>0</v>
      </c>
      <c r="D12" s="21">
        <v>0</v>
      </c>
      <c r="E12" s="21">
        <v>0</v>
      </c>
      <c r="F12" s="21">
        <v>0</v>
      </c>
      <c r="G12" s="21">
        <f t="shared" si="1"/>
        <v>0</v>
      </c>
      <c r="H12" s="21">
        <v>0</v>
      </c>
      <c r="I12" s="21">
        <v>0</v>
      </c>
    </row>
    <row r="13" spans="1:9" x14ac:dyDescent="0.3">
      <c r="A13" s="160" t="s">
        <v>133</v>
      </c>
      <c r="B13" s="161"/>
      <c r="C13" s="19">
        <f>+C14+C15+C16</f>
        <v>0</v>
      </c>
      <c r="D13" s="19">
        <f t="shared" ref="D13:I13" si="3">+D14+D15+D16</f>
        <v>0</v>
      </c>
      <c r="E13" s="19">
        <f t="shared" si="3"/>
        <v>0</v>
      </c>
      <c r="F13" s="19">
        <f t="shared" si="3"/>
        <v>0</v>
      </c>
      <c r="G13" s="19">
        <f>+C13+D13+E13+F13</f>
        <v>0</v>
      </c>
      <c r="H13" s="19">
        <f t="shared" si="3"/>
        <v>0</v>
      </c>
      <c r="I13" s="19">
        <f t="shared" si="3"/>
        <v>0</v>
      </c>
    </row>
    <row r="14" spans="1:9" x14ac:dyDescent="0.3">
      <c r="A14" s="24"/>
      <c r="B14" s="13" t="s">
        <v>134</v>
      </c>
      <c r="C14" s="19">
        <v>0</v>
      </c>
      <c r="D14" s="19">
        <v>0</v>
      </c>
      <c r="E14" s="19">
        <v>0</v>
      </c>
      <c r="F14" s="19">
        <v>0</v>
      </c>
      <c r="G14" s="21">
        <f t="shared" si="1"/>
        <v>0</v>
      </c>
      <c r="H14" s="19">
        <v>0</v>
      </c>
      <c r="I14" s="19">
        <v>0</v>
      </c>
    </row>
    <row r="15" spans="1:9" x14ac:dyDescent="0.3">
      <c r="A15" s="25"/>
      <c r="B15" s="13" t="s">
        <v>135</v>
      </c>
      <c r="C15" s="21">
        <v>0</v>
      </c>
      <c r="D15" s="21">
        <v>0</v>
      </c>
      <c r="E15" s="21">
        <v>0</v>
      </c>
      <c r="F15" s="21">
        <v>0</v>
      </c>
      <c r="G15" s="21">
        <f t="shared" si="1"/>
        <v>0</v>
      </c>
      <c r="H15" s="21">
        <v>0</v>
      </c>
      <c r="I15" s="21">
        <v>0</v>
      </c>
    </row>
    <row r="16" spans="1:9" x14ac:dyDescent="0.3">
      <c r="A16" s="25"/>
      <c r="B16" s="13" t="s">
        <v>136</v>
      </c>
      <c r="C16" s="21">
        <v>0</v>
      </c>
      <c r="D16" s="21">
        <v>0</v>
      </c>
      <c r="E16" s="21">
        <v>0</v>
      </c>
      <c r="F16" s="21">
        <v>0</v>
      </c>
      <c r="G16" s="21">
        <f t="shared" si="1"/>
        <v>0</v>
      </c>
      <c r="H16" s="21">
        <v>0</v>
      </c>
      <c r="I16" s="21">
        <v>0</v>
      </c>
    </row>
    <row r="17" spans="1:10" x14ac:dyDescent="0.3">
      <c r="A17" s="160" t="s">
        <v>137</v>
      </c>
      <c r="B17" s="161"/>
      <c r="C17" s="19">
        <v>7482704</v>
      </c>
      <c r="D17" s="81">
        <v>108427931</v>
      </c>
      <c r="E17" s="81">
        <v>108249486</v>
      </c>
      <c r="F17" s="81">
        <v>0</v>
      </c>
      <c r="G17" s="81">
        <f>C17+D17-E17+F17</f>
        <v>7661149</v>
      </c>
      <c r="H17" s="81">
        <v>0</v>
      </c>
      <c r="I17" s="81">
        <v>0</v>
      </c>
      <c r="J17" s="90"/>
    </row>
    <row r="18" spans="1:10" x14ac:dyDescent="0.3">
      <c r="A18" s="25"/>
      <c r="B18" s="13"/>
      <c r="C18" s="20"/>
      <c r="D18" s="20"/>
      <c r="E18" s="20"/>
      <c r="F18" s="20"/>
      <c r="G18" s="21"/>
      <c r="H18" s="20"/>
      <c r="I18" s="20"/>
      <c r="J18" s="90"/>
    </row>
    <row r="19" spans="1:10" ht="21" customHeight="1" x14ac:dyDescent="0.3">
      <c r="A19" s="160" t="s">
        <v>138</v>
      </c>
      <c r="B19" s="161"/>
      <c r="C19" s="19">
        <f t="shared" ref="C19:I19" si="4">+C8+C17</f>
        <v>7482704</v>
      </c>
      <c r="D19" s="19">
        <f t="shared" si="4"/>
        <v>108427931</v>
      </c>
      <c r="E19" s="19">
        <f t="shared" si="4"/>
        <v>108249486</v>
      </c>
      <c r="F19" s="19">
        <f t="shared" si="4"/>
        <v>0</v>
      </c>
      <c r="G19" s="19">
        <f>+C19+D19-E19+F19</f>
        <v>7661149</v>
      </c>
      <c r="H19" s="19">
        <f t="shared" si="4"/>
        <v>0</v>
      </c>
      <c r="I19" s="19">
        <f t="shared" si="4"/>
        <v>0</v>
      </c>
    </row>
    <row r="20" spans="1:10" x14ac:dyDescent="0.3">
      <c r="A20" s="160"/>
      <c r="B20" s="161"/>
      <c r="C20" s="17"/>
      <c r="D20" s="17"/>
      <c r="E20" s="17"/>
      <c r="F20" s="17"/>
      <c r="G20" s="21"/>
      <c r="H20" s="17"/>
      <c r="I20" s="17"/>
    </row>
    <row r="21" spans="1:10" x14ac:dyDescent="0.3">
      <c r="A21" s="160" t="s">
        <v>146</v>
      </c>
      <c r="B21" s="161"/>
      <c r="C21" s="19">
        <f>SUM(C22:C24)</f>
        <v>0</v>
      </c>
      <c r="D21" s="19">
        <f>SUM(D22:D24)</f>
        <v>0</v>
      </c>
      <c r="E21" s="19">
        <f>SUM(E22:E24)</f>
        <v>0</v>
      </c>
      <c r="F21" s="19">
        <f>SUM(F22:F24)</f>
        <v>0</v>
      </c>
      <c r="G21" s="19">
        <f t="shared" si="1"/>
        <v>0</v>
      </c>
      <c r="H21" s="19">
        <f>SUM(H22:H24)</f>
        <v>0</v>
      </c>
      <c r="I21" s="19">
        <f>SUM(I22:I24)</f>
        <v>0</v>
      </c>
    </row>
    <row r="22" spans="1:10" x14ac:dyDescent="0.3">
      <c r="A22" s="162" t="s">
        <v>139</v>
      </c>
      <c r="B22" s="163"/>
      <c r="C22" s="21">
        <v>0</v>
      </c>
      <c r="D22" s="21">
        <v>0</v>
      </c>
      <c r="E22" s="21">
        <v>0</v>
      </c>
      <c r="F22" s="21">
        <v>0</v>
      </c>
      <c r="G22" s="21">
        <f t="shared" si="1"/>
        <v>0</v>
      </c>
      <c r="H22" s="21">
        <v>0</v>
      </c>
      <c r="I22" s="21">
        <v>0</v>
      </c>
    </row>
    <row r="23" spans="1:10" x14ac:dyDescent="0.3">
      <c r="A23" s="162" t="s">
        <v>140</v>
      </c>
      <c r="B23" s="163"/>
      <c r="C23" s="21">
        <v>0</v>
      </c>
      <c r="D23" s="21">
        <v>0</v>
      </c>
      <c r="E23" s="21">
        <v>0</v>
      </c>
      <c r="F23" s="21">
        <v>0</v>
      </c>
      <c r="G23" s="21">
        <f t="shared" si="1"/>
        <v>0</v>
      </c>
      <c r="H23" s="21">
        <v>0</v>
      </c>
      <c r="I23" s="21">
        <v>0</v>
      </c>
    </row>
    <row r="24" spans="1:10" ht="14.4" customHeight="1" x14ac:dyDescent="0.3">
      <c r="A24" s="162" t="s">
        <v>141</v>
      </c>
      <c r="B24" s="163"/>
      <c r="C24" s="21">
        <v>0</v>
      </c>
      <c r="D24" s="21">
        <v>0</v>
      </c>
      <c r="E24" s="21">
        <v>0</v>
      </c>
      <c r="F24" s="21">
        <v>0</v>
      </c>
      <c r="G24" s="21">
        <f t="shared" si="1"/>
        <v>0</v>
      </c>
      <c r="H24" s="21">
        <v>0</v>
      </c>
      <c r="I24" s="21">
        <v>0</v>
      </c>
    </row>
    <row r="25" spans="1:10" x14ac:dyDescent="0.3">
      <c r="A25" s="168"/>
      <c r="B25" s="169"/>
      <c r="C25" s="19"/>
      <c r="D25" s="19"/>
      <c r="E25" s="19"/>
      <c r="F25" s="19"/>
      <c r="G25" s="21">
        <f t="shared" si="1"/>
        <v>0</v>
      </c>
      <c r="H25" s="21">
        <v>0</v>
      </c>
      <c r="I25" s="21">
        <v>0</v>
      </c>
    </row>
    <row r="26" spans="1:10" ht="23.25" customHeight="1" x14ac:dyDescent="0.3">
      <c r="A26" s="160" t="s">
        <v>142</v>
      </c>
      <c r="B26" s="161"/>
      <c r="C26" s="19">
        <f>SUM(C27:C29)</f>
        <v>0</v>
      </c>
      <c r="D26" s="19">
        <f>SUM(D27:D29)</f>
        <v>0</v>
      </c>
      <c r="E26" s="19">
        <f>SUM(E27:E29)</f>
        <v>0</v>
      </c>
      <c r="F26" s="19">
        <f>SUM(F27:F29)</f>
        <v>0</v>
      </c>
      <c r="G26" s="19">
        <f t="shared" si="1"/>
        <v>0</v>
      </c>
      <c r="H26" s="19">
        <f>SUM(H27:H29)</f>
        <v>0</v>
      </c>
      <c r="I26" s="19">
        <f>SUM(I27:I29)</f>
        <v>0</v>
      </c>
    </row>
    <row r="27" spans="1:10" x14ac:dyDescent="0.3">
      <c r="A27" s="162" t="s">
        <v>143</v>
      </c>
      <c r="B27" s="163"/>
      <c r="C27" s="21">
        <v>0</v>
      </c>
      <c r="D27" s="21">
        <v>0</v>
      </c>
      <c r="E27" s="21">
        <v>0</v>
      </c>
      <c r="F27" s="21">
        <v>0</v>
      </c>
      <c r="G27" s="21">
        <f t="shared" si="1"/>
        <v>0</v>
      </c>
      <c r="H27" s="21">
        <v>0</v>
      </c>
      <c r="I27" s="21">
        <v>0</v>
      </c>
    </row>
    <row r="28" spans="1:10" x14ac:dyDescent="0.3">
      <c r="A28" s="162" t="s">
        <v>144</v>
      </c>
      <c r="B28" s="163"/>
      <c r="C28" s="21">
        <v>0</v>
      </c>
      <c r="D28" s="21">
        <v>0</v>
      </c>
      <c r="E28" s="21">
        <v>0</v>
      </c>
      <c r="F28" s="21">
        <v>0</v>
      </c>
      <c r="G28" s="21">
        <f t="shared" si="1"/>
        <v>0</v>
      </c>
      <c r="H28" s="21">
        <v>0</v>
      </c>
      <c r="I28" s="21">
        <v>0</v>
      </c>
    </row>
    <row r="29" spans="1:10" ht="14.4" customHeight="1" x14ac:dyDescent="0.3">
      <c r="A29" s="162" t="s">
        <v>145</v>
      </c>
      <c r="B29" s="163"/>
      <c r="C29" s="21">
        <v>0</v>
      </c>
      <c r="D29" s="21">
        <v>0</v>
      </c>
      <c r="E29" s="21">
        <v>0</v>
      </c>
      <c r="F29" s="21">
        <v>0</v>
      </c>
      <c r="G29" s="21">
        <f t="shared" si="1"/>
        <v>0</v>
      </c>
      <c r="H29" s="21">
        <v>0</v>
      </c>
      <c r="I29" s="21">
        <v>0</v>
      </c>
    </row>
    <row r="30" spans="1:10" ht="15" thickBot="1" x14ac:dyDescent="0.35">
      <c r="A30" s="164"/>
      <c r="B30" s="165"/>
      <c r="C30" s="26"/>
      <c r="D30" s="26"/>
      <c r="E30" s="26"/>
      <c r="F30" s="26"/>
      <c r="G30" s="26"/>
      <c r="H30" s="26"/>
      <c r="I30" s="26"/>
    </row>
    <row r="31" spans="1:10" x14ac:dyDescent="0.3">
      <c r="A31" s="23"/>
      <c r="B31" s="23"/>
      <c r="C31" s="23"/>
      <c r="D31" s="23"/>
      <c r="E31" s="23"/>
      <c r="F31" s="23"/>
      <c r="G31" s="23"/>
      <c r="H31" s="23"/>
      <c r="I31" s="23"/>
    </row>
    <row r="32" spans="1:10" ht="15" thickBot="1" x14ac:dyDescent="0.35">
      <c r="A32" s="23"/>
      <c r="B32" s="23"/>
      <c r="C32" s="23"/>
      <c r="D32" s="23"/>
      <c r="E32" s="23"/>
      <c r="F32" s="23"/>
      <c r="G32" s="23"/>
      <c r="H32" s="23"/>
      <c r="I32" s="23"/>
    </row>
    <row r="33" spans="1:9" x14ac:dyDescent="0.3">
      <c r="A33" s="23"/>
      <c r="B33" s="156" t="s">
        <v>147</v>
      </c>
      <c r="C33" s="106" t="s">
        <v>148</v>
      </c>
      <c r="D33" s="106" t="s">
        <v>150</v>
      </c>
      <c r="E33" s="106" t="s">
        <v>153</v>
      </c>
      <c r="F33" s="136" t="s">
        <v>155</v>
      </c>
      <c r="G33" s="106" t="s">
        <v>156</v>
      </c>
      <c r="H33" s="23"/>
      <c r="I33" s="23"/>
    </row>
    <row r="34" spans="1:9" x14ac:dyDescent="0.3">
      <c r="A34" s="23"/>
      <c r="B34" s="157"/>
      <c r="C34" s="107" t="s">
        <v>149</v>
      </c>
      <c r="D34" s="107" t="s">
        <v>151</v>
      </c>
      <c r="E34" s="107" t="s">
        <v>154</v>
      </c>
      <c r="F34" s="159"/>
      <c r="G34" s="107" t="s">
        <v>157</v>
      </c>
      <c r="H34" s="23"/>
      <c r="I34" s="23"/>
    </row>
    <row r="35" spans="1:9" ht="15" thickBot="1" x14ac:dyDescent="0.35">
      <c r="A35" s="23"/>
      <c r="B35" s="158"/>
      <c r="C35" s="108"/>
      <c r="D35" s="109" t="s">
        <v>152</v>
      </c>
      <c r="E35" s="108"/>
      <c r="F35" s="137"/>
      <c r="G35" s="108"/>
      <c r="H35" s="23"/>
      <c r="I35" s="23"/>
    </row>
    <row r="36" spans="1:9" x14ac:dyDescent="0.3">
      <c r="A36" s="23"/>
      <c r="B36" s="11" t="s">
        <v>158</v>
      </c>
      <c r="C36" s="19">
        <f>SUM(C37:C39)</f>
        <v>0</v>
      </c>
      <c r="D36" s="19">
        <f>SUM(D37:D39)</f>
        <v>0</v>
      </c>
      <c r="E36" s="19">
        <f>SUM(E37:E39)</f>
        <v>0</v>
      </c>
      <c r="F36" s="19">
        <f>SUM(F37:F39)</f>
        <v>0</v>
      </c>
      <c r="G36" s="19">
        <f>SUM(G37:G39)</f>
        <v>0</v>
      </c>
      <c r="H36" s="23"/>
      <c r="I36" s="23"/>
    </row>
    <row r="37" spans="1:9" x14ac:dyDescent="0.3">
      <c r="A37" s="23"/>
      <c r="B37" s="9" t="s">
        <v>159</v>
      </c>
      <c r="C37" s="21">
        <v>0</v>
      </c>
      <c r="D37" s="21">
        <v>0</v>
      </c>
      <c r="E37" s="21">
        <v>0</v>
      </c>
      <c r="F37" s="21">
        <v>0</v>
      </c>
      <c r="G37" s="21">
        <v>0</v>
      </c>
      <c r="H37" s="23"/>
      <c r="I37" s="23"/>
    </row>
    <row r="38" spans="1:9" x14ac:dyDescent="0.3">
      <c r="A38" s="23"/>
      <c r="B38" s="9" t="s">
        <v>160</v>
      </c>
      <c r="C38" s="21">
        <v>0</v>
      </c>
      <c r="D38" s="21">
        <v>0</v>
      </c>
      <c r="E38" s="21">
        <v>0</v>
      </c>
      <c r="F38" s="21">
        <v>0</v>
      </c>
      <c r="G38" s="21">
        <v>0</v>
      </c>
      <c r="H38" s="23"/>
      <c r="I38" s="23"/>
    </row>
    <row r="39" spans="1:9" ht="15" thickBot="1" x14ac:dyDescent="0.35">
      <c r="A39" s="23"/>
      <c r="B39" s="15" t="s">
        <v>161</v>
      </c>
      <c r="C39" s="86">
        <v>0</v>
      </c>
      <c r="D39" s="86">
        <v>0</v>
      </c>
      <c r="E39" s="86">
        <v>0</v>
      </c>
      <c r="F39" s="86">
        <v>0</v>
      </c>
      <c r="G39" s="86">
        <v>0</v>
      </c>
      <c r="H39" s="23"/>
      <c r="I39" s="23"/>
    </row>
    <row r="42" spans="1:9" x14ac:dyDescent="0.3">
      <c r="B42" s="79"/>
      <c r="D42" s="79"/>
      <c r="E42" s="79"/>
      <c r="F42" s="79"/>
    </row>
    <row r="43" spans="1:9" x14ac:dyDescent="0.3">
      <c r="B43" s="114" t="s">
        <v>454</v>
      </c>
      <c r="D43" s="166" t="s">
        <v>461</v>
      </c>
      <c r="E43" s="166"/>
      <c r="F43" s="166"/>
    </row>
    <row r="44" spans="1:9" x14ac:dyDescent="0.3">
      <c r="B44" s="114" t="s">
        <v>455</v>
      </c>
      <c r="D44" s="167" t="s">
        <v>456</v>
      </c>
      <c r="E44" s="167"/>
      <c r="F44" s="167"/>
    </row>
  </sheetData>
  <mergeCells count="31">
    <mergeCell ref="A1:I1"/>
    <mergeCell ref="A2:I2"/>
    <mergeCell ref="A3:I3"/>
    <mergeCell ref="A4:I4"/>
    <mergeCell ref="A5:B6"/>
    <mergeCell ref="D5:D6"/>
    <mergeCell ref="E5:E6"/>
    <mergeCell ref="F5:F6"/>
    <mergeCell ref="H5:H6"/>
    <mergeCell ref="I5:I6"/>
    <mergeCell ref="D43:F43"/>
    <mergeCell ref="D44:F44"/>
    <mergeCell ref="A20:B20"/>
    <mergeCell ref="A21:B21"/>
    <mergeCell ref="A22:B22"/>
    <mergeCell ref="A23:B23"/>
    <mergeCell ref="A25:B25"/>
    <mergeCell ref="A7:B7"/>
    <mergeCell ref="B33:B35"/>
    <mergeCell ref="F33:F35"/>
    <mergeCell ref="A26:B26"/>
    <mergeCell ref="A27:B27"/>
    <mergeCell ref="A28:B28"/>
    <mergeCell ref="A29:B29"/>
    <mergeCell ref="A30:B30"/>
    <mergeCell ref="A8:B8"/>
    <mergeCell ref="A9:B9"/>
    <mergeCell ref="A13:B13"/>
    <mergeCell ref="A17:B17"/>
    <mergeCell ref="A24:B24"/>
    <mergeCell ref="A19:B19"/>
  </mergeCells>
  <pageMargins left="0.70866141732283472" right="0.70866141732283472" top="0.74803149606299213" bottom="0.74803149606299213" header="0.31496062992125984" footer="0.31496062992125984"/>
  <pageSetup scale="84" fitToHeight="2" orientation="landscape" r:id="rId1"/>
  <ignoredErrors>
    <ignoredError sqref="G26 G21 G8:G13 G19" formula="1"/>
    <ignoredError sqref="H21:I2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6"/>
  <sheetViews>
    <sheetView workbookViewId="0">
      <selection activeCell="M5" sqref="M5"/>
    </sheetView>
  </sheetViews>
  <sheetFormatPr baseColWidth="10" defaultRowHeight="14.4" x14ac:dyDescent="0.3"/>
  <cols>
    <col min="1" max="1" width="34.44140625" customWidth="1"/>
    <col min="2" max="11" width="13.109375" customWidth="1"/>
  </cols>
  <sheetData>
    <row r="1" spans="1:11" x14ac:dyDescent="0.3">
      <c r="A1" s="132" t="s">
        <v>459</v>
      </c>
      <c r="B1" s="130"/>
      <c r="C1" s="130"/>
      <c r="D1" s="130"/>
      <c r="E1" s="130"/>
      <c r="F1" s="130"/>
      <c r="G1" s="130"/>
      <c r="H1" s="130"/>
      <c r="I1" s="130"/>
      <c r="J1" s="130"/>
      <c r="K1" s="131"/>
    </row>
    <row r="2" spans="1:11" x14ac:dyDescent="0.3">
      <c r="A2" s="170" t="s">
        <v>438</v>
      </c>
      <c r="B2" s="171"/>
      <c r="C2" s="171"/>
      <c r="D2" s="171"/>
      <c r="E2" s="171"/>
      <c r="F2" s="171"/>
      <c r="G2" s="171"/>
      <c r="H2" s="171"/>
      <c r="I2" s="171"/>
      <c r="J2" s="171"/>
      <c r="K2" s="172"/>
    </row>
    <row r="3" spans="1:11" x14ac:dyDescent="0.3">
      <c r="A3" s="170" t="s">
        <v>462</v>
      </c>
      <c r="B3" s="171"/>
      <c r="C3" s="171"/>
      <c r="D3" s="171"/>
      <c r="E3" s="171"/>
      <c r="F3" s="171"/>
      <c r="G3" s="171"/>
      <c r="H3" s="171"/>
      <c r="I3" s="171"/>
      <c r="J3" s="171"/>
      <c r="K3" s="172"/>
    </row>
    <row r="4" spans="1:11" ht="15" thickBot="1" x14ac:dyDescent="0.35">
      <c r="A4" s="173" t="s">
        <v>0</v>
      </c>
      <c r="B4" s="174"/>
      <c r="C4" s="174"/>
      <c r="D4" s="174"/>
      <c r="E4" s="174"/>
      <c r="F4" s="174"/>
      <c r="G4" s="174"/>
      <c r="H4" s="174"/>
      <c r="I4" s="174"/>
      <c r="J4" s="174"/>
      <c r="K4" s="175"/>
    </row>
    <row r="5" spans="1:11" ht="72" thickBot="1" x14ac:dyDescent="0.35">
      <c r="A5" s="110" t="s">
        <v>162</v>
      </c>
      <c r="B5" s="109" t="s">
        <v>163</v>
      </c>
      <c r="C5" s="109" t="s">
        <v>164</v>
      </c>
      <c r="D5" s="109" t="s">
        <v>165</v>
      </c>
      <c r="E5" s="109" t="s">
        <v>166</v>
      </c>
      <c r="F5" s="109" t="s">
        <v>167</v>
      </c>
      <c r="G5" s="109" t="s">
        <v>168</v>
      </c>
      <c r="H5" s="109" t="s">
        <v>169</v>
      </c>
      <c r="I5" s="109" t="s">
        <v>449</v>
      </c>
      <c r="J5" s="109" t="s">
        <v>450</v>
      </c>
      <c r="K5" s="109" t="s">
        <v>451</v>
      </c>
    </row>
    <row r="6" spans="1:11" x14ac:dyDescent="0.3">
      <c r="A6" s="16"/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1" ht="20.399999999999999" x14ac:dyDescent="0.3">
      <c r="A7" s="11" t="s">
        <v>170</v>
      </c>
      <c r="B7" s="19">
        <f>+B8+B9+B10+B11</f>
        <v>0</v>
      </c>
      <c r="C7" s="19">
        <v>0</v>
      </c>
      <c r="D7" s="19">
        <v>0</v>
      </c>
      <c r="E7" s="19">
        <f t="shared" ref="E7:J7" si="0">+E8+E9+E10+E11</f>
        <v>0</v>
      </c>
      <c r="F7" s="19">
        <v>0</v>
      </c>
      <c r="G7" s="19">
        <f t="shared" si="0"/>
        <v>0</v>
      </c>
      <c r="H7" s="19">
        <f t="shared" si="0"/>
        <v>0</v>
      </c>
      <c r="I7" s="19">
        <f t="shared" si="0"/>
        <v>0</v>
      </c>
      <c r="J7" s="19">
        <f t="shared" si="0"/>
        <v>0</v>
      </c>
      <c r="K7" s="19">
        <f>+E7-J7</f>
        <v>0</v>
      </c>
    </row>
    <row r="8" spans="1:11" x14ac:dyDescent="0.3">
      <c r="A8" s="27" t="s">
        <v>171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  <c r="H8" s="21">
        <v>0</v>
      </c>
      <c r="I8" s="21">
        <v>0</v>
      </c>
      <c r="J8" s="21">
        <v>0</v>
      </c>
      <c r="K8" s="21">
        <f t="shared" ref="K8:K19" si="1">+E8-J8</f>
        <v>0</v>
      </c>
    </row>
    <row r="9" spans="1:11" x14ac:dyDescent="0.3">
      <c r="A9" s="27" t="s">
        <v>172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  <c r="H9" s="21">
        <v>0</v>
      </c>
      <c r="I9" s="21">
        <v>0</v>
      </c>
      <c r="J9" s="21">
        <v>0</v>
      </c>
      <c r="K9" s="21">
        <f t="shared" si="1"/>
        <v>0</v>
      </c>
    </row>
    <row r="10" spans="1:11" x14ac:dyDescent="0.3">
      <c r="A10" s="27" t="s">
        <v>173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f t="shared" si="1"/>
        <v>0</v>
      </c>
    </row>
    <row r="11" spans="1:11" x14ac:dyDescent="0.3">
      <c r="A11" s="27" t="s">
        <v>174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  <c r="K11" s="21">
        <f t="shared" si="1"/>
        <v>0</v>
      </c>
    </row>
    <row r="12" spans="1:11" x14ac:dyDescent="0.3">
      <c r="A12" s="12"/>
      <c r="B12" s="17"/>
      <c r="C12" s="17"/>
      <c r="D12" s="17"/>
      <c r="E12" s="17"/>
      <c r="F12" s="17"/>
      <c r="G12" s="17"/>
      <c r="H12" s="17"/>
      <c r="I12" s="17"/>
      <c r="J12" s="17"/>
      <c r="K12" s="21">
        <f t="shared" si="1"/>
        <v>0</v>
      </c>
    </row>
    <row r="13" spans="1:11" x14ac:dyDescent="0.3">
      <c r="A13" s="11" t="s">
        <v>175</v>
      </c>
      <c r="B13" s="19">
        <f>+B14+B15+B16+B17</f>
        <v>0</v>
      </c>
      <c r="C13" s="19">
        <v>0</v>
      </c>
      <c r="D13" s="19">
        <v>0</v>
      </c>
      <c r="E13" s="19">
        <f t="shared" ref="E13:J13" si="2">+E14+E15+E16+E17</f>
        <v>0</v>
      </c>
      <c r="F13" s="19">
        <v>0</v>
      </c>
      <c r="G13" s="19">
        <f t="shared" si="2"/>
        <v>0</v>
      </c>
      <c r="H13" s="19">
        <f t="shared" si="2"/>
        <v>0</v>
      </c>
      <c r="I13" s="19">
        <f t="shared" si="2"/>
        <v>0</v>
      </c>
      <c r="J13" s="19">
        <f t="shared" si="2"/>
        <v>0</v>
      </c>
      <c r="K13" s="19">
        <f t="shared" si="1"/>
        <v>0</v>
      </c>
    </row>
    <row r="14" spans="1:11" x14ac:dyDescent="0.3">
      <c r="A14" s="27" t="s">
        <v>176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f t="shared" si="1"/>
        <v>0</v>
      </c>
    </row>
    <row r="15" spans="1:11" x14ac:dyDescent="0.3">
      <c r="A15" s="27" t="s">
        <v>177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f t="shared" si="1"/>
        <v>0</v>
      </c>
    </row>
    <row r="16" spans="1:11" x14ac:dyDescent="0.3">
      <c r="A16" s="27" t="s">
        <v>178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f t="shared" si="1"/>
        <v>0</v>
      </c>
    </row>
    <row r="17" spans="1:11" x14ac:dyDescent="0.3">
      <c r="A17" s="27" t="s">
        <v>179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f t="shared" si="1"/>
        <v>0</v>
      </c>
    </row>
    <row r="18" spans="1:11" x14ac:dyDescent="0.3">
      <c r="A18" s="12"/>
      <c r="B18" s="21"/>
      <c r="C18" s="21"/>
      <c r="D18" s="21"/>
      <c r="E18" s="21"/>
      <c r="F18" s="21"/>
      <c r="G18" s="21"/>
      <c r="H18" s="21"/>
      <c r="I18" s="21"/>
      <c r="J18" s="21"/>
      <c r="K18" s="21">
        <f t="shared" si="1"/>
        <v>0</v>
      </c>
    </row>
    <row r="19" spans="1:11" ht="20.399999999999999" x14ac:dyDescent="0.3">
      <c r="A19" s="11" t="s">
        <v>180</v>
      </c>
      <c r="B19" s="19">
        <f>+B7+B13</f>
        <v>0</v>
      </c>
      <c r="C19" s="19">
        <v>0</v>
      </c>
      <c r="D19" s="19">
        <v>0</v>
      </c>
      <c r="E19" s="19">
        <f t="shared" ref="E19:J19" si="3">+E7+E13</f>
        <v>0</v>
      </c>
      <c r="F19" s="19">
        <v>0</v>
      </c>
      <c r="G19" s="19">
        <f t="shared" si="3"/>
        <v>0</v>
      </c>
      <c r="H19" s="19">
        <f t="shared" si="3"/>
        <v>0</v>
      </c>
      <c r="I19" s="19">
        <f t="shared" si="3"/>
        <v>0</v>
      </c>
      <c r="J19" s="19">
        <f t="shared" si="3"/>
        <v>0</v>
      </c>
      <c r="K19" s="19">
        <f t="shared" si="1"/>
        <v>0</v>
      </c>
    </row>
    <row r="20" spans="1:11" ht="15" thickBot="1" x14ac:dyDescent="0.35">
      <c r="A20" s="15"/>
      <c r="B20" s="82"/>
      <c r="C20" s="82"/>
      <c r="D20" s="82"/>
      <c r="E20" s="82"/>
      <c r="F20" s="82"/>
      <c r="G20" s="82"/>
      <c r="H20" s="82"/>
      <c r="I20" s="82"/>
      <c r="J20" s="82"/>
      <c r="K20" s="82"/>
    </row>
    <row r="24" spans="1:11" x14ac:dyDescent="0.3">
      <c r="B24" s="79"/>
      <c r="C24" s="79"/>
      <c r="D24" s="79"/>
      <c r="H24" s="79"/>
      <c r="I24" s="79"/>
      <c r="J24" s="79"/>
    </row>
    <row r="25" spans="1:11" x14ac:dyDescent="0.3">
      <c r="B25" s="167" t="s">
        <v>454</v>
      </c>
      <c r="C25" s="167"/>
      <c r="D25" s="167"/>
      <c r="H25" s="167" t="s">
        <v>461</v>
      </c>
      <c r="I25" s="167"/>
      <c r="J25" s="167"/>
    </row>
    <row r="26" spans="1:11" x14ac:dyDescent="0.3">
      <c r="B26" s="167" t="s">
        <v>455</v>
      </c>
      <c r="C26" s="167"/>
      <c r="D26" s="167"/>
      <c r="H26" s="167" t="s">
        <v>456</v>
      </c>
      <c r="I26" s="167"/>
      <c r="J26" s="167"/>
    </row>
  </sheetData>
  <mergeCells count="8">
    <mergeCell ref="A1:K1"/>
    <mergeCell ref="B25:D25"/>
    <mergeCell ref="B26:D26"/>
    <mergeCell ref="H25:J25"/>
    <mergeCell ref="H26:J26"/>
    <mergeCell ref="A2:K2"/>
    <mergeCell ref="A3:K3"/>
    <mergeCell ref="A4:K4"/>
  </mergeCells>
  <pageMargins left="0.70866141732283472" right="0.70866141732283472" top="0.74803149606299213" bottom="0.74803149606299213" header="0.31496062992125984" footer="0.31496062992125984"/>
  <pageSetup scale="73" orientation="landscape" r:id="rId1"/>
  <headerFooter>
    <oddFooter>&amp;R&amp;F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93"/>
  <sheetViews>
    <sheetView topLeftCell="A69" workbookViewId="0">
      <selection activeCell="C89" sqref="C89"/>
    </sheetView>
  </sheetViews>
  <sheetFormatPr baseColWidth="10" defaultRowHeight="14.4" x14ac:dyDescent="0.3"/>
  <cols>
    <col min="1" max="1" width="1.109375" customWidth="1"/>
    <col min="2" max="2" width="80.88671875" customWidth="1"/>
    <col min="3" max="5" width="20.6640625" customWidth="1"/>
    <col min="7" max="7" width="13.77734375" bestFit="1" customWidth="1"/>
    <col min="8" max="8" width="12.44140625" bestFit="1" customWidth="1"/>
  </cols>
  <sheetData>
    <row r="1" spans="1:8" x14ac:dyDescent="0.3">
      <c r="A1" s="91"/>
      <c r="B1" s="191" t="s">
        <v>460</v>
      </c>
      <c r="C1" s="191"/>
      <c r="D1" s="191"/>
      <c r="E1" s="191"/>
    </row>
    <row r="2" spans="1:8" x14ac:dyDescent="0.3">
      <c r="A2" s="191" t="s">
        <v>439</v>
      </c>
      <c r="B2" s="191"/>
      <c r="C2" s="191"/>
      <c r="D2" s="191"/>
      <c r="E2" s="191"/>
    </row>
    <row r="3" spans="1:8" x14ac:dyDescent="0.3">
      <c r="A3" s="191" t="s">
        <v>462</v>
      </c>
      <c r="B3" s="191"/>
      <c r="C3" s="191"/>
      <c r="D3" s="191"/>
      <c r="E3" s="191"/>
    </row>
    <row r="4" spans="1:8" x14ac:dyDescent="0.3">
      <c r="A4" s="191" t="s">
        <v>0</v>
      </c>
      <c r="B4" s="191"/>
      <c r="C4" s="191"/>
      <c r="D4" s="191"/>
      <c r="E4" s="191"/>
    </row>
    <row r="5" spans="1:8" ht="3.75" customHeight="1" thickBot="1" x14ac:dyDescent="0.35">
      <c r="A5" s="2"/>
      <c r="B5" s="2"/>
      <c r="C5" s="2"/>
      <c r="D5" s="2"/>
      <c r="E5" s="2"/>
    </row>
    <row r="6" spans="1:8" ht="22.5" customHeight="1" x14ac:dyDescent="0.3">
      <c r="A6" s="184" t="s">
        <v>1</v>
      </c>
      <c r="B6" s="185"/>
      <c r="C6" s="136" t="s">
        <v>445</v>
      </c>
      <c r="D6" s="136" t="s">
        <v>183</v>
      </c>
      <c r="E6" s="136" t="s">
        <v>446</v>
      </c>
    </row>
    <row r="7" spans="1:8" ht="15" thickBot="1" x14ac:dyDescent="0.35">
      <c r="A7" s="133"/>
      <c r="B7" s="135"/>
      <c r="C7" s="137"/>
      <c r="D7" s="137"/>
      <c r="E7" s="137"/>
    </row>
    <row r="8" spans="1:8" x14ac:dyDescent="0.3">
      <c r="A8" s="28"/>
      <c r="B8" s="29"/>
      <c r="C8" s="29"/>
      <c r="D8" s="29"/>
      <c r="E8" s="29"/>
    </row>
    <row r="9" spans="1:8" x14ac:dyDescent="0.3">
      <c r="A9" s="28"/>
      <c r="B9" s="30" t="s">
        <v>186</v>
      </c>
      <c r="C9" s="66">
        <f>+C10+C11+C12</f>
        <v>112530317</v>
      </c>
      <c r="D9" s="66">
        <f>+D10+D11+D12</f>
        <v>105702037</v>
      </c>
      <c r="E9" s="66">
        <f>+E10+E11+E12</f>
        <v>105702037</v>
      </c>
    </row>
    <row r="10" spans="1:8" x14ac:dyDescent="0.3">
      <c r="A10" s="28"/>
      <c r="B10" s="31" t="s">
        <v>187</v>
      </c>
      <c r="C10" s="67">
        <v>65684674</v>
      </c>
      <c r="D10" s="67">
        <v>57369654</v>
      </c>
      <c r="E10" s="67">
        <v>57369654</v>
      </c>
      <c r="F10" s="90"/>
      <c r="G10" s="90"/>
    </row>
    <row r="11" spans="1:8" x14ac:dyDescent="0.3">
      <c r="A11" s="28"/>
      <c r="B11" s="31" t="s">
        <v>188</v>
      </c>
      <c r="C11" s="67">
        <v>46845643</v>
      </c>
      <c r="D11" s="67">
        <v>48332383</v>
      </c>
      <c r="E11" s="67">
        <v>48332383</v>
      </c>
      <c r="G11" s="90"/>
    </row>
    <row r="12" spans="1:8" x14ac:dyDescent="0.3">
      <c r="A12" s="28"/>
      <c r="B12" s="31" t="s">
        <v>189</v>
      </c>
      <c r="C12" s="67">
        <v>0</v>
      </c>
      <c r="D12" s="67">
        <v>0</v>
      </c>
      <c r="E12" s="67">
        <v>0</v>
      </c>
    </row>
    <row r="13" spans="1:8" ht="4.95" customHeight="1" x14ac:dyDescent="0.3">
      <c r="A13" s="32"/>
      <c r="B13" s="30"/>
      <c r="C13" s="67"/>
      <c r="D13" s="67"/>
      <c r="E13" s="67"/>
    </row>
    <row r="14" spans="1:8" x14ac:dyDescent="0.3">
      <c r="A14" s="32"/>
      <c r="B14" s="30" t="s">
        <v>205</v>
      </c>
      <c r="C14" s="66">
        <f>+C15+C16</f>
        <v>112530317</v>
      </c>
      <c r="D14" s="66">
        <f>+D15+D16</f>
        <v>105403536</v>
      </c>
      <c r="E14" s="66">
        <f>+E16+E15</f>
        <v>105277256</v>
      </c>
      <c r="G14" s="90"/>
    </row>
    <row r="15" spans="1:8" x14ac:dyDescent="0.3">
      <c r="A15" s="28"/>
      <c r="B15" s="31" t="s">
        <v>190</v>
      </c>
      <c r="C15" s="67">
        <v>65684674</v>
      </c>
      <c r="D15" s="67">
        <v>57080483</v>
      </c>
      <c r="E15" s="67">
        <v>57080483</v>
      </c>
      <c r="F15" s="90"/>
      <c r="G15" s="129"/>
      <c r="H15" s="90"/>
    </row>
    <row r="16" spans="1:8" x14ac:dyDescent="0.3">
      <c r="A16" s="28"/>
      <c r="B16" s="31" t="s">
        <v>191</v>
      </c>
      <c r="C16" s="67">
        <v>46845643</v>
      </c>
      <c r="D16" s="67">
        <v>48323053</v>
      </c>
      <c r="E16" s="67">
        <v>48196773</v>
      </c>
      <c r="F16" s="90"/>
      <c r="G16" s="129"/>
      <c r="H16" s="90"/>
    </row>
    <row r="17" spans="1:7" x14ac:dyDescent="0.3">
      <c r="A17" s="28"/>
      <c r="B17" s="29"/>
      <c r="C17" s="67"/>
      <c r="D17" s="67"/>
      <c r="E17" s="67"/>
      <c r="G17" s="105"/>
    </row>
    <row r="18" spans="1:7" x14ac:dyDescent="0.3">
      <c r="A18" s="3"/>
      <c r="B18" s="4" t="s">
        <v>192</v>
      </c>
      <c r="C18" s="67">
        <v>0</v>
      </c>
      <c r="D18" s="66">
        <f>+D19+D20</f>
        <v>0</v>
      </c>
      <c r="E18" s="66">
        <f>+E19+E20</f>
        <v>0</v>
      </c>
      <c r="G18" s="105"/>
    </row>
    <row r="19" spans="1:7" x14ac:dyDescent="0.3">
      <c r="A19" s="28"/>
      <c r="B19" s="31" t="s">
        <v>193</v>
      </c>
      <c r="C19" s="67">
        <v>0</v>
      </c>
      <c r="D19" s="67">
        <v>0</v>
      </c>
      <c r="E19" s="67">
        <v>0</v>
      </c>
      <c r="G19" s="105"/>
    </row>
    <row r="20" spans="1:7" x14ac:dyDescent="0.3">
      <c r="A20" s="28"/>
      <c r="B20" s="31" t="s">
        <v>194</v>
      </c>
      <c r="C20" s="67">
        <v>0</v>
      </c>
      <c r="D20" s="67">
        <v>0</v>
      </c>
      <c r="E20" s="67">
        <v>0</v>
      </c>
    </row>
    <row r="21" spans="1:7" ht="4.95" customHeight="1" x14ac:dyDescent="0.3">
      <c r="A21" s="28"/>
      <c r="B21" s="29"/>
      <c r="C21" s="67"/>
      <c r="D21" s="67"/>
      <c r="E21" s="67"/>
    </row>
    <row r="22" spans="1:7" x14ac:dyDescent="0.3">
      <c r="A22" s="194"/>
      <c r="B22" s="30" t="s">
        <v>195</v>
      </c>
      <c r="C22" s="68">
        <f>+C9-C14+C18</f>
        <v>0</v>
      </c>
      <c r="D22" s="68">
        <f>+D9-D14+D18</f>
        <v>298501</v>
      </c>
      <c r="E22" s="68">
        <f>+E9-E14+E18</f>
        <v>424781</v>
      </c>
    </row>
    <row r="23" spans="1:7" ht="4.95" customHeight="1" x14ac:dyDescent="0.3">
      <c r="A23" s="194"/>
      <c r="B23" s="30"/>
      <c r="C23" s="69"/>
      <c r="D23" s="69"/>
      <c r="E23" s="69"/>
    </row>
    <row r="24" spans="1:7" x14ac:dyDescent="0.3">
      <c r="A24" s="194"/>
      <c r="B24" s="30" t="s">
        <v>196</v>
      </c>
      <c r="C24" s="68">
        <f>+C22-C12</f>
        <v>0</v>
      </c>
      <c r="D24" s="68">
        <f>+D22-D12</f>
        <v>298501</v>
      </c>
      <c r="E24" s="68">
        <f>+E22-E12</f>
        <v>424781</v>
      </c>
    </row>
    <row r="25" spans="1:7" ht="4.95" customHeight="1" x14ac:dyDescent="0.3">
      <c r="A25" s="194"/>
      <c r="B25" s="30"/>
      <c r="C25" s="69"/>
      <c r="D25" s="69"/>
      <c r="E25" s="69"/>
    </row>
    <row r="26" spans="1:7" x14ac:dyDescent="0.3">
      <c r="A26" s="28"/>
      <c r="B26" s="30" t="s">
        <v>197</v>
      </c>
      <c r="C26" s="66">
        <f>+C24-C18</f>
        <v>0</v>
      </c>
      <c r="D26" s="66">
        <f>+D24-D18</f>
        <v>298501</v>
      </c>
      <c r="E26" s="66">
        <f>+E24-E18</f>
        <v>424781</v>
      </c>
      <c r="F26" s="90"/>
      <c r="G26" s="90"/>
    </row>
    <row r="27" spans="1:7" ht="4.95" customHeight="1" thickBot="1" x14ac:dyDescent="0.35">
      <c r="A27" s="33"/>
      <c r="B27" s="34"/>
      <c r="C27" s="83"/>
      <c r="D27" s="83"/>
      <c r="E27" s="83"/>
    </row>
    <row r="28" spans="1:7" ht="4.5" customHeight="1" thickBot="1" x14ac:dyDescent="0.35">
      <c r="A28" s="195"/>
      <c r="B28" s="195"/>
      <c r="C28" s="195"/>
      <c r="D28" s="195"/>
      <c r="E28" s="195"/>
    </row>
    <row r="29" spans="1:7" ht="15" thickBot="1" x14ac:dyDescent="0.35">
      <c r="A29" s="192" t="s">
        <v>198</v>
      </c>
      <c r="B29" s="193"/>
      <c r="C29" s="111" t="s">
        <v>199</v>
      </c>
      <c r="D29" s="111" t="s">
        <v>183</v>
      </c>
      <c r="E29" s="111" t="s">
        <v>200</v>
      </c>
    </row>
    <row r="30" spans="1:7" ht="4.95" customHeight="1" x14ac:dyDescent="0.3">
      <c r="A30" s="28"/>
      <c r="B30" s="29"/>
      <c r="C30" s="29"/>
      <c r="D30" s="29"/>
      <c r="E30" s="29"/>
    </row>
    <row r="31" spans="1:7" x14ac:dyDescent="0.3">
      <c r="A31" s="190"/>
      <c r="B31" s="30" t="s">
        <v>201</v>
      </c>
      <c r="C31" s="68">
        <f>+C32+C33</f>
        <v>0</v>
      </c>
      <c r="D31" s="68">
        <f>+D32+D33</f>
        <v>0</v>
      </c>
      <c r="E31" s="68">
        <f>+E32+E33</f>
        <v>0</v>
      </c>
    </row>
    <row r="32" spans="1:7" x14ac:dyDescent="0.3">
      <c r="A32" s="190"/>
      <c r="B32" s="31" t="s">
        <v>202</v>
      </c>
      <c r="C32" s="69">
        <v>0</v>
      </c>
      <c r="D32" s="69">
        <v>0</v>
      </c>
      <c r="E32" s="69">
        <v>0</v>
      </c>
    </row>
    <row r="33" spans="1:5" x14ac:dyDescent="0.3">
      <c r="A33" s="190"/>
      <c r="B33" s="31" t="s">
        <v>203</v>
      </c>
      <c r="C33" s="69">
        <v>0</v>
      </c>
      <c r="D33" s="69">
        <v>0</v>
      </c>
      <c r="E33" s="69">
        <v>0</v>
      </c>
    </row>
    <row r="34" spans="1:5" ht="4.95" customHeight="1" x14ac:dyDescent="0.3">
      <c r="A34" s="32"/>
      <c r="B34" s="30"/>
      <c r="C34" s="67"/>
      <c r="D34" s="67"/>
      <c r="E34" s="67"/>
    </row>
    <row r="35" spans="1:5" x14ac:dyDescent="0.3">
      <c r="A35" s="32"/>
      <c r="B35" s="30" t="s">
        <v>204</v>
      </c>
      <c r="C35" s="66">
        <f>+C26+C31</f>
        <v>0</v>
      </c>
      <c r="D35" s="66">
        <f>+D26+D31</f>
        <v>298501</v>
      </c>
      <c r="E35" s="66">
        <f>+E26+E31</f>
        <v>424781</v>
      </c>
    </row>
    <row r="36" spans="1:5" ht="4.95" customHeight="1" thickBot="1" x14ac:dyDescent="0.35">
      <c r="A36" s="35"/>
      <c r="B36" s="34"/>
      <c r="C36" s="34"/>
      <c r="D36" s="34"/>
      <c r="E36" s="34"/>
    </row>
    <row r="37" spans="1:5" ht="3" customHeight="1" thickBot="1" x14ac:dyDescent="0.35"/>
    <row r="38" spans="1:5" x14ac:dyDescent="0.3">
      <c r="A38" s="184" t="s">
        <v>198</v>
      </c>
      <c r="B38" s="185"/>
      <c r="C38" s="136" t="s">
        <v>206</v>
      </c>
      <c r="D38" s="156" t="s">
        <v>183</v>
      </c>
      <c r="E38" s="112" t="s">
        <v>184</v>
      </c>
    </row>
    <row r="39" spans="1:5" ht="15" thickBot="1" x14ac:dyDescent="0.35">
      <c r="A39" s="133"/>
      <c r="B39" s="135"/>
      <c r="C39" s="137"/>
      <c r="D39" s="158"/>
      <c r="E39" s="113" t="s">
        <v>200</v>
      </c>
    </row>
    <row r="40" spans="1:5" ht="4.95" customHeight="1" x14ac:dyDescent="0.3">
      <c r="A40" s="36"/>
      <c r="B40" s="37"/>
      <c r="C40" s="37"/>
      <c r="D40" s="37"/>
      <c r="E40" s="37"/>
    </row>
    <row r="41" spans="1:5" x14ac:dyDescent="0.3">
      <c r="A41" s="38"/>
      <c r="B41" s="39" t="s">
        <v>207</v>
      </c>
      <c r="C41" s="70">
        <f>+C42+C43</f>
        <v>0</v>
      </c>
      <c r="D41" s="70">
        <f>+D42+D43</f>
        <v>0</v>
      </c>
      <c r="E41" s="70">
        <f>+E42+E43</f>
        <v>0</v>
      </c>
    </row>
    <row r="42" spans="1:5" x14ac:dyDescent="0.3">
      <c r="A42" s="177"/>
      <c r="B42" s="40" t="s">
        <v>208</v>
      </c>
      <c r="C42" s="71">
        <v>0</v>
      </c>
      <c r="D42" s="71">
        <v>0</v>
      </c>
      <c r="E42" s="71">
        <v>0</v>
      </c>
    </row>
    <row r="43" spans="1:5" x14ac:dyDescent="0.3">
      <c r="A43" s="177"/>
      <c r="B43" s="40" t="s">
        <v>209</v>
      </c>
      <c r="C43" s="71">
        <v>0</v>
      </c>
      <c r="D43" s="71">
        <v>0</v>
      </c>
      <c r="E43" s="71">
        <v>0</v>
      </c>
    </row>
    <row r="44" spans="1:5" x14ac:dyDescent="0.3">
      <c r="A44" s="178"/>
      <c r="B44" s="39" t="s">
        <v>210</v>
      </c>
      <c r="C44" s="72">
        <f>+C45+C46</f>
        <v>0</v>
      </c>
      <c r="D44" s="72">
        <f>+D45+D46</f>
        <v>0</v>
      </c>
      <c r="E44" s="72">
        <f>+E45+E46</f>
        <v>0</v>
      </c>
    </row>
    <row r="45" spans="1:5" x14ac:dyDescent="0.3">
      <c r="A45" s="178"/>
      <c r="B45" s="40" t="s">
        <v>211</v>
      </c>
      <c r="C45" s="71">
        <v>0</v>
      </c>
      <c r="D45" s="71">
        <v>0</v>
      </c>
      <c r="E45" s="71">
        <v>0</v>
      </c>
    </row>
    <row r="46" spans="1:5" x14ac:dyDescent="0.3">
      <c r="A46" s="178"/>
      <c r="B46" s="40" t="s">
        <v>212</v>
      </c>
      <c r="C46" s="71">
        <v>0</v>
      </c>
      <c r="D46" s="71">
        <v>0</v>
      </c>
      <c r="E46" s="71">
        <v>0</v>
      </c>
    </row>
    <row r="47" spans="1:5" ht="4.95" customHeight="1" x14ac:dyDescent="0.3">
      <c r="A47" s="38"/>
      <c r="B47" s="39"/>
      <c r="C47" s="73"/>
      <c r="D47" s="73"/>
      <c r="E47" s="73"/>
    </row>
    <row r="48" spans="1:5" ht="4.95" customHeight="1" x14ac:dyDescent="0.3">
      <c r="A48" s="178"/>
      <c r="B48" s="188" t="s">
        <v>213</v>
      </c>
      <c r="C48" s="182">
        <f>+C41-C44</f>
        <v>0</v>
      </c>
      <c r="D48" s="182">
        <f>+D41-D44</f>
        <v>0</v>
      </c>
      <c r="E48" s="182">
        <f>+E41-E44</f>
        <v>0</v>
      </c>
    </row>
    <row r="49" spans="1:5" ht="15" thickBot="1" x14ac:dyDescent="0.35">
      <c r="A49" s="179"/>
      <c r="B49" s="189"/>
      <c r="C49" s="183"/>
      <c r="D49" s="183"/>
      <c r="E49" s="183"/>
    </row>
    <row r="50" spans="1:5" ht="4.5" customHeight="1" thickBot="1" x14ac:dyDescent="0.35"/>
    <row r="51" spans="1:5" x14ac:dyDescent="0.3">
      <c r="A51" s="184" t="s">
        <v>198</v>
      </c>
      <c r="B51" s="185"/>
      <c r="C51" s="112" t="s">
        <v>181</v>
      </c>
      <c r="D51" s="156" t="s">
        <v>183</v>
      </c>
      <c r="E51" s="112" t="s">
        <v>184</v>
      </c>
    </row>
    <row r="52" spans="1:5" ht="15" thickBot="1" x14ac:dyDescent="0.35">
      <c r="A52" s="133"/>
      <c r="B52" s="135"/>
      <c r="C52" s="113" t="s">
        <v>199</v>
      </c>
      <c r="D52" s="158"/>
      <c r="E52" s="113" t="s">
        <v>200</v>
      </c>
    </row>
    <row r="53" spans="1:5" ht="4.95" customHeight="1" x14ac:dyDescent="0.3">
      <c r="A53" s="186"/>
      <c r="B53" s="187"/>
      <c r="C53" s="37"/>
      <c r="D53" s="37"/>
      <c r="E53" s="37"/>
    </row>
    <row r="54" spans="1:5" x14ac:dyDescent="0.3">
      <c r="A54" s="177"/>
      <c r="B54" s="180" t="s">
        <v>214</v>
      </c>
      <c r="C54" s="176">
        <v>65684674</v>
      </c>
      <c r="D54" s="176">
        <v>57369654</v>
      </c>
      <c r="E54" s="176">
        <v>57369654</v>
      </c>
    </row>
    <row r="55" spans="1:5" x14ac:dyDescent="0.3">
      <c r="A55" s="177"/>
      <c r="B55" s="180"/>
      <c r="C55" s="176"/>
      <c r="D55" s="176"/>
      <c r="E55" s="176"/>
    </row>
    <row r="56" spans="1:5" x14ac:dyDescent="0.3">
      <c r="A56" s="177"/>
      <c r="B56" s="13" t="s">
        <v>215</v>
      </c>
      <c r="C56" s="71">
        <f>+C57-C58</f>
        <v>0</v>
      </c>
      <c r="D56" s="71">
        <f>+D57-D58</f>
        <v>0</v>
      </c>
      <c r="E56" s="71">
        <f>+E57-E58</f>
        <v>0</v>
      </c>
    </row>
    <row r="57" spans="1:5" x14ac:dyDescent="0.3">
      <c r="A57" s="177"/>
      <c r="B57" s="40" t="s">
        <v>208</v>
      </c>
      <c r="C57" s="71">
        <v>0</v>
      </c>
      <c r="D57" s="71">
        <v>0</v>
      </c>
      <c r="E57" s="71">
        <v>0</v>
      </c>
    </row>
    <row r="58" spans="1:5" x14ac:dyDescent="0.3">
      <c r="A58" s="177"/>
      <c r="B58" s="40" t="s">
        <v>211</v>
      </c>
      <c r="C58" s="71">
        <v>0</v>
      </c>
      <c r="D58" s="71">
        <v>0</v>
      </c>
      <c r="E58" s="71">
        <v>0</v>
      </c>
    </row>
    <row r="59" spans="1:5" ht="4.95" customHeight="1" x14ac:dyDescent="0.3">
      <c r="A59" s="177"/>
      <c r="B59" s="41"/>
      <c r="C59" s="71"/>
      <c r="D59" s="71"/>
      <c r="E59" s="71"/>
    </row>
    <row r="60" spans="1:5" x14ac:dyDescent="0.3">
      <c r="A60" s="36"/>
      <c r="B60" s="41" t="s">
        <v>190</v>
      </c>
      <c r="C60" s="176">
        <v>65684674</v>
      </c>
      <c r="D60" s="67">
        <v>57080483</v>
      </c>
      <c r="E60" s="67">
        <v>57080483</v>
      </c>
    </row>
    <row r="61" spans="1:5" ht="4.95" customHeight="1" x14ac:dyDescent="0.3">
      <c r="A61" s="36"/>
      <c r="B61" s="41"/>
      <c r="C61" s="176"/>
      <c r="D61" s="73"/>
      <c r="E61" s="73"/>
    </row>
    <row r="62" spans="1:5" x14ac:dyDescent="0.3">
      <c r="A62" s="36"/>
      <c r="B62" s="5" t="s">
        <v>193</v>
      </c>
      <c r="C62" s="92">
        <v>0</v>
      </c>
      <c r="D62" s="73">
        <v>0</v>
      </c>
      <c r="E62" s="73">
        <v>0</v>
      </c>
    </row>
    <row r="63" spans="1:5" ht="4.95" customHeight="1" x14ac:dyDescent="0.3">
      <c r="A63" s="36"/>
      <c r="B63" s="41"/>
      <c r="C63" s="73"/>
      <c r="D63" s="73"/>
      <c r="E63" s="73"/>
    </row>
    <row r="64" spans="1:5" x14ac:dyDescent="0.3">
      <c r="A64" s="178"/>
      <c r="B64" s="42" t="s">
        <v>216</v>
      </c>
      <c r="C64" s="72">
        <f>+C54+C56-C60+C62</f>
        <v>0</v>
      </c>
      <c r="D64" s="72">
        <f>+D54+D56-D60+D62</f>
        <v>289171</v>
      </c>
      <c r="E64" s="72">
        <f>+E54+E56-E60+E62</f>
        <v>289171</v>
      </c>
    </row>
    <row r="65" spans="1:7" ht="4.95" customHeight="1" x14ac:dyDescent="0.3">
      <c r="A65" s="178"/>
      <c r="B65" s="43"/>
      <c r="C65" s="72"/>
      <c r="D65" s="72"/>
      <c r="E65" s="72"/>
    </row>
    <row r="66" spans="1:7" x14ac:dyDescent="0.3">
      <c r="A66" s="178"/>
      <c r="B66" s="42" t="s">
        <v>217</v>
      </c>
      <c r="C66" s="72">
        <f>+C64-C56</f>
        <v>0</v>
      </c>
      <c r="D66" s="72">
        <f>+D64-D56</f>
        <v>289171</v>
      </c>
      <c r="E66" s="72">
        <f>+E64-E56</f>
        <v>289171</v>
      </c>
    </row>
    <row r="67" spans="1:7" ht="4.95" customHeight="1" thickBot="1" x14ac:dyDescent="0.35">
      <c r="A67" s="179"/>
      <c r="B67" s="44"/>
      <c r="C67" s="61"/>
      <c r="D67" s="61"/>
      <c r="E67" s="61"/>
    </row>
    <row r="68" spans="1:7" ht="4.5" customHeight="1" thickBot="1" x14ac:dyDescent="0.35"/>
    <row r="69" spans="1:7" x14ac:dyDescent="0.3">
      <c r="A69" s="184" t="s">
        <v>198</v>
      </c>
      <c r="B69" s="185"/>
      <c r="C69" s="136" t="s">
        <v>206</v>
      </c>
      <c r="D69" s="156" t="s">
        <v>183</v>
      </c>
      <c r="E69" s="112" t="s">
        <v>184</v>
      </c>
    </row>
    <row r="70" spans="1:7" ht="15" thickBot="1" x14ac:dyDescent="0.35">
      <c r="A70" s="133"/>
      <c r="B70" s="135"/>
      <c r="C70" s="137"/>
      <c r="D70" s="158"/>
      <c r="E70" s="113" t="s">
        <v>200</v>
      </c>
    </row>
    <row r="71" spans="1:7" ht="4.95" customHeight="1" x14ac:dyDescent="0.3">
      <c r="A71" s="186"/>
      <c r="B71" s="187"/>
      <c r="C71" s="37"/>
      <c r="D71" s="37"/>
      <c r="E71" s="37"/>
    </row>
    <row r="72" spans="1:7" x14ac:dyDescent="0.3">
      <c r="A72" s="177"/>
      <c r="B72" s="180" t="s">
        <v>188</v>
      </c>
      <c r="C72" s="181">
        <v>46845643</v>
      </c>
      <c r="D72" s="176">
        <v>48332383</v>
      </c>
      <c r="E72" s="176">
        <v>48332383</v>
      </c>
    </row>
    <row r="73" spans="1:7" x14ac:dyDescent="0.3">
      <c r="A73" s="177"/>
      <c r="B73" s="180"/>
      <c r="C73" s="181"/>
      <c r="D73" s="176"/>
      <c r="E73" s="176"/>
    </row>
    <row r="74" spans="1:7" x14ac:dyDescent="0.3">
      <c r="A74" s="177"/>
      <c r="B74" s="45" t="s">
        <v>218</v>
      </c>
      <c r="C74" s="71">
        <f>+C75-C76</f>
        <v>0</v>
      </c>
      <c r="D74" s="71">
        <f>+D75-D76</f>
        <v>0</v>
      </c>
      <c r="E74" s="71">
        <f>+E75-E76</f>
        <v>0</v>
      </c>
    </row>
    <row r="75" spans="1:7" x14ac:dyDescent="0.3">
      <c r="A75" s="177"/>
      <c r="B75" s="31" t="s">
        <v>209</v>
      </c>
      <c r="C75" s="71">
        <v>0</v>
      </c>
      <c r="D75" s="71">
        <v>0</v>
      </c>
      <c r="E75" s="71">
        <v>0</v>
      </c>
    </row>
    <row r="76" spans="1:7" x14ac:dyDescent="0.3">
      <c r="A76" s="177"/>
      <c r="B76" s="40" t="s">
        <v>212</v>
      </c>
      <c r="C76" s="71">
        <v>0</v>
      </c>
      <c r="D76" s="71">
        <v>0</v>
      </c>
      <c r="E76" s="71">
        <v>0</v>
      </c>
    </row>
    <row r="77" spans="1:7" ht="4.95" customHeight="1" x14ac:dyDescent="0.3">
      <c r="A77" s="177"/>
      <c r="B77" s="41"/>
      <c r="C77" s="71"/>
      <c r="D77" s="71"/>
      <c r="E77" s="71"/>
    </row>
    <row r="78" spans="1:7" x14ac:dyDescent="0.3">
      <c r="A78" s="36"/>
      <c r="B78" s="41" t="s">
        <v>219</v>
      </c>
      <c r="C78" s="67">
        <v>46845643</v>
      </c>
      <c r="D78" s="67">
        <v>48323053</v>
      </c>
      <c r="E78" s="67">
        <v>48196773</v>
      </c>
      <c r="G78" s="90"/>
    </row>
    <row r="79" spans="1:7" ht="4.95" customHeight="1" x14ac:dyDescent="0.3">
      <c r="A79" s="36"/>
      <c r="B79" s="41"/>
      <c r="C79" s="73"/>
      <c r="D79" s="73"/>
      <c r="E79" s="73"/>
    </row>
    <row r="80" spans="1:7" x14ac:dyDescent="0.3">
      <c r="A80" s="36"/>
      <c r="B80" s="41" t="s">
        <v>194</v>
      </c>
      <c r="C80" s="92">
        <v>0</v>
      </c>
      <c r="D80" s="73">
        <v>0</v>
      </c>
      <c r="E80" s="73">
        <v>0</v>
      </c>
    </row>
    <row r="81" spans="1:7" ht="4.95" customHeight="1" x14ac:dyDescent="0.3">
      <c r="A81" s="36"/>
      <c r="B81" s="41"/>
      <c r="C81" s="73"/>
      <c r="D81" s="73"/>
      <c r="E81" s="73"/>
    </row>
    <row r="82" spans="1:7" x14ac:dyDescent="0.3">
      <c r="A82" s="178"/>
      <c r="B82" s="42" t="s">
        <v>220</v>
      </c>
      <c r="C82" s="72">
        <f>+C72+C74-C78+C80</f>
        <v>0</v>
      </c>
      <c r="D82" s="72">
        <f>+D72+D74-D78+D80</f>
        <v>9330</v>
      </c>
      <c r="E82" s="72">
        <f>+E72+E74-E78+E80</f>
        <v>135610</v>
      </c>
      <c r="G82" s="90"/>
    </row>
    <row r="83" spans="1:7" ht="4.95" customHeight="1" x14ac:dyDescent="0.3">
      <c r="A83" s="178"/>
      <c r="B83" s="43"/>
      <c r="C83" s="72"/>
      <c r="D83" s="72"/>
      <c r="E83" s="72"/>
    </row>
    <row r="84" spans="1:7" x14ac:dyDescent="0.3">
      <c r="A84" s="178"/>
      <c r="B84" s="42" t="s">
        <v>221</v>
      </c>
      <c r="C84" s="72">
        <f>+C82-C74</f>
        <v>0</v>
      </c>
      <c r="D84" s="72">
        <f>+D82-D74</f>
        <v>9330</v>
      </c>
      <c r="E84" s="72">
        <f>+E82-E74</f>
        <v>135610</v>
      </c>
    </row>
    <row r="85" spans="1:7" ht="15" thickBot="1" x14ac:dyDescent="0.35">
      <c r="A85" s="179"/>
      <c r="B85" s="44"/>
      <c r="C85" s="61"/>
      <c r="D85" s="61"/>
      <c r="E85" s="61"/>
      <c r="G85" s="90"/>
    </row>
    <row r="86" spans="1:7" x14ac:dyDescent="0.3">
      <c r="A86" s="23"/>
    </row>
    <row r="87" spans="1:7" x14ac:dyDescent="0.3">
      <c r="A87" s="23"/>
    </row>
    <row r="88" spans="1:7" x14ac:dyDescent="0.3">
      <c r="A88" s="23"/>
    </row>
    <row r="89" spans="1:7" x14ac:dyDescent="0.3">
      <c r="A89" s="23"/>
    </row>
    <row r="90" spans="1:7" x14ac:dyDescent="0.3">
      <c r="A90" s="23"/>
      <c r="B90" s="79"/>
      <c r="C90" s="79"/>
      <c r="D90" s="79"/>
      <c r="E90" s="79"/>
    </row>
    <row r="91" spans="1:7" x14ac:dyDescent="0.3">
      <c r="A91" s="23"/>
      <c r="B91" s="114" t="s">
        <v>454</v>
      </c>
      <c r="C91" s="167" t="s">
        <v>461</v>
      </c>
      <c r="D91" s="167"/>
      <c r="E91" s="167"/>
    </row>
    <row r="92" spans="1:7" x14ac:dyDescent="0.3">
      <c r="A92" s="23"/>
      <c r="B92" s="114" t="s">
        <v>455</v>
      </c>
      <c r="C92" s="167" t="s">
        <v>456</v>
      </c>
      <c r="D92" s="167"/>
      <c r="E92" s="167"/>
      <c r="F92" s="62"/>
    </row>
    <row r="93" spans="1:7" x14ac:dyDescent="0.3">
      <c r="A93" s="23"/>
    </row>
  </sheetData>
  <mergeCells count="46">
    <mergeCell ref="B1:E1"/>
    <mergeCell ref="C6:C7"/>
    <mergeCell ref="E6:E7"/>
    <mergeCell ref="A29:B29"/>
    <mergeCell ref="A2:E2"/>
    <mergeCell ref="A3:E3"/>
    <mergeCell ref="A4:E4"/>
    <mergeCell ref="A6:B7"/>
    <mergeCell ref="D6:D7"/>
    <mergeCell ref="A22:A25"/>
    <mergeCell ref="A28:E28"/>
    <mergeCell ref="A31:A33"/>
    <mergeCell ref="A38:B39"/>
    <mergeCell ref="C38:C39"/>
    <mergeCell ref="D38:D39"/>
    <mergeCell ref="A42:A43"/>
    <mergeCell ref="A44:A46"/>
    <mergeCell ref="A51:B52"/>
    <mergeCell ref="D51:D52"/>
    <mergeCell ref="A53:B53"/>
    <mergeCell ref="A54:A55"/>
    <mergeCell ref="B54:B55"/>
    <mergeCell ref="C54:C55"/>
    <mergeCell ref="D54:D55"/>
    <mergeCell ref="A48:A49"/>
    <mergeCell ref="B48:B49"/>
    <mergeCell ref="C48:C49"/>
    <mergeCell ref="D48:D49"/>
    <mergeCell ref="E48:E49"/>
    <mergeCell ref="A69:B70"/>
    <mergeCell ref="C69:C70"/>
    <mergeCell ref="D69:D70"/>
    <mergeCell ref="A71:B71"/>
    <mergeCell ref="E54:E55"/>
    <mergeCell ref="A56:A59"/>
    <mergeCell ref="A64:A67"/>
    <mergeCell ref="C60:C61"/>
    <mergeCell ref="C92:E92"/>
    <mergeCell ref="C91:E91"/>
    <mergeCell ref="E72:E73"/>
    <mergeCell ref="A74:A77"/>
    <mergeCell ref="A82:A85"/>
    <mergeCell ref="A72:A73"/>
    <mergeCell ref="B72:B73"/>
    <mergeCell ref="C72:C73"/>
    <mergeCell ref="D72:D73"/>
  </mergeCells>
  <pageMargins left="0.70866141732283472" right="0.70866141732283472" top="0.74803149606299213" bottom="0.74803149606299213" header="0.31496062992125984" footer="0.31496062992125984"/>
  <pageSetup scale="75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91"/>
  <sheetViews>
    <sheetView topLeftCell="A62" zoomScaleNormal="100" workbookViewId="0">
      <selection activeCell="K15" sqref="K15:K20"/>
    </sheetView>
  </sheetViews>
  <sheetFormatPr baseColWidth="10" defaultRowHeight="14.4" x14ac:dyDescent="0.3"/>
  <cols>
    <col min="1" max="1" width="2.5546875" customWidth="1"/>
    <col min="2" max="2" width="3.5546875" customWidth="1"/>
    <col min="3" max="3" width="54.5546875" customWidth="1"/>
    <col min="5" max="5" width="13" customWidth="1"/>
    <col min="11" max="11" width="12.44140625" bestFit="1" customWidth="1"/>
  </cols>
  <sheetData>
    <row r="1" spans="1:9" x14ac:dyDescent="0.3">
      <c r="A1" s="115"/>
      <c r="B1" s="116"/>
      <c r="C1" s="130" t="s">
        <v>458</v>
      </c>
      <c r="D1" s="130"/>
      <c r="E1" s="130"/>
      <c r="F1" s="130"/>
      <c r="G1" s="130"/>
      <c r="H1" s="130"/>
      <c r="I1" s="117"/>
    </row>
    <row r="2" spans="1:9" x14ac:dyDescent="0.3">
      <c r="A2" s="132" t="s">
        <v>440</v>
      </c>
      <c r="B2" s="130"/>
      <c r="C2" s="130"/>
      <c r="D2" s="130"/>
      <c r="E2" s="130"/>
      <c r="F2" s="130"/>
      <c r="G2" s="130"/>
      <c r="H2" s="130"/>
      <c r="I2" s="131"/>
    </row>
    <row r="3" spans="1:9" x14ac:dyDescent="0.3">
      <c r="A3" s="132" t="s">
        <v>462</v>
      </c>
      <c r="B3" s="130"/>
      <c r="C3" s="130"/>
      <c r="D3" s="130"/>
      <c r="E3" s="130"/>
      <c r="F3" s="130"/>
      <c r="G3" s="130"/>
      <c r="H3" s="130"/>
      <c r="I3" s="131"/>
    </row>
    <row r="4" spans="1:9" ht="15" thickBot="1" x14ac:dyDescent="0.35">
      <c r="A4" s="133" t="s">
        <v>0</v>
      </c>
      <c r="B4" s="134"/>
      <c r="C4" s="134"/>
      <c r="D4" s="134"/>
      <c r="E4" s="134"/>
      <c r="F4" s="134"/>
      <c r="G4" s="134"/>
      <c r="H4" s="134"/>
      <c r="I4" s="135"/>
    </row>
    <row r="5" spans="1:9" ht="15" thickBot="1" x14ac:dyDescent="0.35">
      <c r="A5" s="132"/>
      <c r="B5" s="130"/>
      <c r="C5" s="131"/>
      <c r="D5" s="133" t="s">
        <v>222</v>
      </c>
      <c r="E5" s="134"/>
      <c r="F5" s="134"/>
      <c r="G5" s="134"/>
      <c r="H5" s="135"/>
      <c r="I5" s="157" t="s">
        <v>223</v>
      </c>
    </row>
    <row r="6" spans="1:9" x14ac:dyDescent="0.3">
      <c r="A6" s="132" t="s">
        <v>447</v>
      </c>
      <c r="B6" s="130"/>
      <c r="C6" s="131"/>
      <c r="D6" s="156" t="s">
        <v>224</v>
      </c>
      <c r="E6" s="136" t="s">
        <v>225</v>
      </c>
      <c r="F6" s="156" t="s">
        <v>226</v>
      </c>
      <c r="G6" s="156" t="s">
        <v>183</v>
      </c>
      <c r="H6" s="156" t="s">
        <v>227</v>
      </c>
      <c r="I6" s="157"/>
    </row>
    <row r="7" spans="1:9" ht="19.5" customHeight="1" thickBot="1" x14ac:dyDescent="0.35">
      <c r="A7" s="133"/>
      <c r="B7" s="134"/>
      <c r="C7" s="135"/>
      <c r="D7" s="158"/>
      <c r="E7" s="137"/>
      <c r="F7" s="158"/>
      <c r="G7" s="158"/>
      <c r="H7" s="158"/>
      <c r="I7" s="158"/>
    </row>
    <row r="8" spans="1:9" x14ac:dyDescent="0.3">
      <c r="A8" s="211"/>
      <c r="B8" s="212"/>
      <c r="C8" s="213"/>
      <c r="D8" s="75"/>
      <c r="E8" s="75"/>
      <c r="F8" s="75"/>
      <c r="G8" s="75"/>
      <c r="H8" s="75"/>
      <c r="I8" s="75"/>
    </row>
    <row r="9" spans="1:9" x14ac:dyDescent="0.3">
      <c r="A9" s="198" t="s">
        <v>228</v>
      </c>
      <c r="B9" s="199"/>
      <c r="C9" s="214"/>
      <c r="D9" s="75"/>
      <c r="E9" s="75"/>
      <c r="F9" s="75"/>
      <c r="G9" s="75"/>
      <c r="H9" s="75"/>
      <c r="I9" s="75"/>
    </row>
    <row r="10" spans="1:9" x14ac:dyDescent="0.3">
      <c r="A10" s="46"/>
      <c r="B10" s="201" t="s">
        <v>229</v>
      </c>
      <c r="C10" s="202"/>
      <c r="D10" s="75">
        <v>0</v>
      </c>
      <c r="E10" s="75">
        <v>0</v>
      </c>
      <c r="F10" s="75">
        <v>0</v>
      </c>
      <c r="G10" s="75">
        <v>0</v>
      </c>
      <c r="H10" s="75">
        <v>0</v>
      </c>
      <c r="I10" s="75">
        <f>+H10-D10</f>
        <v>0</v>
      </c>
    </row>
    <row r="11" spans="1:9" x14ac:dyDescent="0.3">
      <c r="A11" s="46"/>
      <c r="B11" s="201" t="s">
        <v>230</v>
      </c>
      <c r="C11" s="202"/>
      <c r="D11" s="75">
        <v>0</v>
      </c>
      <c r="E11" s="75">
        <v>0</v>
      </c>
      <c r="F11" s="75">
        <v>0</v>
      </c>
      <c r="G11" s="75">
        <v>0</v>
      </c>
      <c r="H11" s="75">
        <v>0</v>
      </c>
      <c r="I11" s="75">
        <f t="shared" ref="I11:I41" si="0">+H11-D11</f>
        <v>0</v>
      </c>
    </row>
    <row r="12" spans="1:9" x14ac:dyDescent="0.3">
      <c r="A12" s="46"/>
      <c r="B12" s="201" t="s">
        <v>231</v>
      </c>
      <c r="C12" s="202"/>
      <c r="D12" s="75">
        <v>0</v>
      </c>
      <c r="E12" s="75">
        <v>0</v>
      </c>
      <c r="F12" s="75">
        <v>0</v>
      </c>
      <c r="G12" s="75">
        <v>0</v>
      </c>
      <c r="H12" s="75">
        <v>0</v>
      </c>
      <c r="I12" s="75">
        <f t="shared" si="0"/>
        <v>0</v>
      </c>
    </row>
    <row r="13" spans="1:9" x14ac:dyDescent="0.3">
      <c r="A13" s="46"/>
      <c r="B13" s="201" t="s">
        <v>232</v>
      </c>
      <c r="C13" s="202"/>
      <c r="D13" s="75">
        <v>0</v>
      </c>
      <c r="E13" s="75">
        <v>0</v>
      </c>
      <c r="F13" s="75">
        <v>0</v>
      </c>
      <c r="G13" s="75">
        <v>0</v>
      </c>
      <c r="H13" s="75">
        <v>0</v>
      </c>
      <c r="I13" s="75">
        <f t="shared" si="0"/>
        <v>0</v>
      </c>
    </row>
    <row r="14" spans="1:9" x14ac:dyDescent="0.3">
      <c r="A14" s="46"/>
      <c r="B14" s="201" t="s">
        <v>233</v>
      </c>
      <c r="C14" s="202"/>
      <c r="D14" s="75">
        <v>0</v>
      </c>
      <c r="E14" s="75">
        <v>0</v>
      </c>
      <c r="F14" s="75">
        <v>0</v>
      </c>
      <c r="G14" s="75">
        <v>0</v>
      </c>
      <c r="H14" s="75">
        <v>0</v>
      </c>
      <c r="I14" s="75">
        <f t="shared" si="0"/>
        <v>0</v>
      </c>
    </row>
    <row r="15" spans="1:9" x14ac:dyDescent="0.3">
      <c r="A15" s="46"/>
      <c r="B15" s="201" t="s">
        <v>234</v>
      </c>
      <c r="C15" s="202"/>
      <c r="D15" s="75">
        <v>0</v>
      </c>
      <c r="E15" s="75">
        <v>0</v>
      </c>
      <c r="F15" s="75">
        <v>0</v>
      </c>
      <c r="G15" s="75">
        <v>0</v>
      </c>
      <c r="H15" s="75">
        <v>0</v>
      </c>
      <c r="I15" s="75">
        <f t="shared" si="0"/>
        <v>0</v>
      </c>
    </row>
    <row r="16" spans="1:9" x14ac:dyDescent="0.3">
      <c r="A16" s="46"/>
      <c r="B16" s="201" t="s">
        <v>235</v>
      </c>
      <c r="C16" s="202"/>
      <c r="D16" s="75">
        <v>13089328</v>
      </c>
      <c r="E16" s="75">
        <v>3907273</v>
      </c>
      <c r="F16" s="75">
        <f>++D16+E16</f>
        <v>16996601</v>
      </c>
      <c r="G16" s="75">
        <v>8042271</v>
      </c>
      <c r="H16" s="75">
        <v>8042271</v>
      </c>
      <c r="I16" s="75">
        <f>+H16-D16</f>
        <v>-5047057</v>
      </c>
    </row>
    <row r="17" spans="1:11" x14ac:dyDescent="0.3">
      <c r="A17" s="205"/>
      <c r="B17" s="201" t="s">
        <v>236</v>
      </c>
      <c r="C17" s="202"/>
      <c r="D17" s="207">
        <f>SUM(D19:D29)</f>
        <v>0</v>
      </c>
      <c r="E17" s="207">
        <f>SUM(E19:E29)</f>
        <v>0</v>
      </c>
      <c r="F17" s="207">
        <f>SUM(F19:F29)</f>
        <v>0</v>
      </c>
      <c r="G17" s="207">
        <f>SUM(G19:G29)</f>
        <v>0</v>
      </c>
      <c r="H17" s="207">
        <f>SUM(H19:H29)</f>
        <v>0</v>
      </c>
      <c r="I17" s="208">
        <f>+H17-D17</f>
        <v>0</v>
      </c>
      <c r="K17" s="90"/>
    </row>
    <row r="18" spans="1:11" x14ac:dyDescent="0.3">
      <c r="A18" s="205"/>
      <c r="B18" s="201" t="s">
        <v>237</v>
      </c>
      <c r="C18" s="202"/>
      <c r="D18" s="207"/>
      <c r="E18" s="207"/>
      <c r="F18" s="207"/>
      <c r="G18" s="207"/>
      <c r="H18" s="207"/>
      <c r="I18" s="208"/>
      <c r="K18" s="90"/>
    </row>
    <row r="19" spans="1:11" x14ac:dyDescent="0.3">
      <c r="A19" s="46"/>
      <c r="B19" s="47"/>
      <c r="C19" s="48" t="s">
        <v>238</v>
      </c>
      <c r="D19" s="75">
        <v>0</v>
      </c>
      <c r="E19" s="75">
        <v>0</v>
      </c>
      <c r="F19" s="75">
        <v>0</v>
      </c>
      <c r="G19" s="75">
        <v>0</v>
      </c>
      <c r="H19" s="75">
        <v>0</v>
      </c>
      <c r="I19" s="75">
        <f t="shared" si="0"/>
        <v>0</v>
      </c>
    </row>
    <row r="20" spans="1:11" x14ac:dyDescent="0.3">
      <c r="A20" s="46"/>
      <c r="B20" s="47"/>
      <c r="C20" s="48" t="s">
        <v>239</v>
      </c>
      <c r="D20" s="75">
        <v>0</v>
      </c>
      <c r="E20" s="75">
        <v>0</v>
      </c>
      <c r="F20" s="75">
        <v>0</v>
      </c>
      <c r="G20" s="75">
        <v>0</v>
      </c>
      <c r="H20" s="75">
        <v>0</v>
      </c>
      <c r="I20" s="75">
        <f t="shared" si="0"/>
        <v>0</v>
      </c>
    </row>
    <row r="21" spans="1:11" x14ac:dyDescent="0.3">
      <c r="A21" s="46"/>
      <c r="B21" s="47"/>
      <c r="C21" s="48" t="s">
        <v>240</v>
      </c>
      <c r="D21" s="75">
        <v>0</v>
      </c>
      <c r="E21" s="75">
        <v>0</v>
      </c>
      <c r="F21" s="75">
        <v>0</v>
      </c>
      <c r="G21" s="75">
        <v>0</v>
      </c>
      <c r="H21" s="75">
        <v>0</v>
      </c>
      <c r="I21" s="75">
        <f t="shared" si="0"/>
        <v>0</v>
      </c>
    </row>
    <row r="22" spans="1:11" x14ac:dyDescent="0.3">
      <c r="A22" s="46"/>
      <c r="B22" s="47"/>
      <c r="C22" s="48" t="s">
        <v>241</v>
      </c>
      <c r="D22" s="75">
        <v>0</v>
      </c>
      <c r="E22" s="75">
        <v>0</v>
      </c>
      <c r="F22" s="75">
        <v>0</v>
      </c>
      <c r="G22" s="75">
        <v>0</v>
      </c>
      <c r="H22" s="75">
        <v>0</v>
      </c>
      <c r="I22" s="75">
        <f t="shared" si="0"/>
        <v>0</v>
      </c>
    </row>
    <row r="23" spans="1:11" x14ac:dyDescent="0.3">
      <c r="A23" s="46"/>
      <c r="B23" s="47"/>
      <c r="C23" s="48" t="s">
        <v>242</v>
      </c>
      <c r="D23" s="75">
        <v>0</v>
      </c>
      <c r="E23" s="75">
        <v>0</v>
      </c>
      <c r="F23" s="75">
        <v>0</v>
      </c>
      <c r="G23" s="75">
        <v>0</v>
      </c>
      <c r="H23" s="75">
        <v>0</v>
      </c>
      <c r="I23" s="75">
        <f t="shared" si="0"/>
        <v>0</v>
      </c>
    </row>
    <row r="24" spans="1:11" x14ac:dyDescent="0.3">
      <c r="A24" s="46"/>
      <c r="B24" s="47"/>
      <c r="C24" s="48" t="s">
        <v>243</v>
      </c>
      <c r="D24" s="75">
        <v>0</v>
      </c>
      <c r="E24" s="75">
        <v>0</v>
      </c>
      <c r="F24" s="75">
        <v>0</v>
      </c>
      <c r="G24" s="75">
        <v>0</v>
      </c>
      <c r="H24" s="75">
        <v>0</v>
      </c>
      <c r="I24" s="75">
        <f t="shared" si="0"/>
        <v>0</v>
      </c>
    </row>
    <row r="25" spans="1:11" x14ac:dyDescent="0.3">
      <c r="A25" s="46"/>
      <c r="B25" s="47"/>
      <c r="C25" s="48" t="s">
        <v>244</v>
      </c>
      <c r="D25" s="75">
        <v>0</v>
      </c>
      <c r="E25" s="75">
        <v>0</v>
      </c>
      <c r="F25" s="75">
        <v>0</v>
      </c>
      <c r="G25" s="75">
        <v>0</v>
      </c>
      <c r="H25" s="75">
        <v>0</v>
      </c>
      <c r="I25" s="75">
        <f t="shared" si="0"/>
        <v>0</v>
      </c>
    </row>
    <row r="26" spans="1:11" x14ac:dyDescent="0.3">
      <c r="A26" s="46"/>
      <c r="B26" s="47"/>
      <c r="C26" s="48" t="s">
        <v>245</v>
      </c>
      <c r="D26" s="75">
        <v>0</v>
      </c>
      <c r="E26" s="75">
        <v>0</v>
      </c>
      <c r="F26" s="75">
        <v>0</v>
      </c>
      <c r="G26" s="75">
        <v>0</v>
      </c>
      <c r="H26" s="75">
        <v>0</v>
      </c>
      <c r="I26" s="75">
        <f t="shared" si="0"/>
        <v>0</v>
      </c>
    </row>
    <row r="27" spans="1:11" x14ac:dyDescent="0.3">
      <c r="A27" s="46"/>
      <c r="B27" s="47"/>
      <c r="C27" s="48" t="s">
        <v>246</v>
      </c>
      <c r="D27" s="75">
        <v>0</v>
      </c>
      <c r="E27" s="75">
        <v>0</v>
      </c>
      <c r="F27" s="75">
        <v>0</v>
      </c>
      <c r="G27" s="75">
        <v>0</v>
      </c>
      <c r="H27" s="75">
        <v>0</v>
      </c>
      <c r="I27" s="75">
        <f t="shared" si="0"/>
        <v>0</v>
      </c>
    </row>
    <row r="28" spans="1:11" x14ac:dyDescent="0.3">
      <c r="A28" s="46"/>
      <c r="B28" s="47"/>
      <c r="C28" s="48" t="s">
        <v>247</v>
      </c>
      <c r="D28" s="75">
        <v>0</v>
      </c>
      <c r="E28" s="75">
        <v>0</v>
      </c>
      <c r="F28" s="75">
        <v>0</v>
      </c>
      <c r="G28" s="75">
        <v>0</v>
      </c>
      <c r="H28" s="75">
        <v>0</v>
      </c>
      <c r="I28" s="75">
        <f t="shared" si="0"/>
        <v>0</v>
      </c>
    </row>
    <row r="29" spans="1:11" x14ac:dyDescent="0.3">
      <c r="A29" s="46"/>
      <c r="B29" s="47"/>
      <c r="C29" s="48" t="s">
        <v>248</v>
      </c>
      <c r="D29" s="75">
        <v>0</v>
      </c>
      <c r="E29" s="75">
        <v>0</v>
      </c>
      <c r="F29" s="75">
        <v>0</v>
      </c>
      <c r="G29" s="75">
        <v>0</v>
      </c>
      <c r="H29" s="75">
        <v>0</v>
      </c>
      <c r="I29" s="75">
        <f t="shared" si="0"/>
        <v>0</v>
      </c>
    </row>
    <row r="30" spans="1:11" x14ac:dyDescent="0.3">
      <c r="A30" s="46"/>
      <c r="B30" s="201" t="s">
        <v>249</v>
      </c>
      <c r="C30" s="202"/>
      <c r="D30" s="75">
        <f>SUM(D31:D35)</f>
        <v>0</v>
      </c>
      <c r="E30" s="75">
        <f>SUM(E31:E35)</f>
        <v>0</v>
      </c>
      <c r="F30" s="75">
        <f>SUM(F31:F35)</f>
        <v>0</v>
      </c>
      <c r="G30" s="75">
        <f>SUM(G31:G35)</f>
        <v>0</v>
      </c>
      <c r="H30" s="75">
        <f>SUM(H31:H35)</f>
        <v>0</v>
      </c>
      <c r="I30" s="75">
        <f t="shared" si="0"/>
        <v>0</v>
      </c>
    </row>
    <row r="31" spans="1:11" x14ac:dyDescent="0.3">
      <c r="A31" s="46"/>
      <c r="B31" s="47"/>
      <c r="C31" s="48" t="s">
        <v>250</v>
      </c>
      <c r="D31" s="75">
        <v>0</v>
      </c>
      <c r="E31" s="75">
        <v>0</v>
      </c>
      <c r="F31" s="75">
        <v>0</v>
      </c>
      <c r="G31" s="75">
        <v>0</v>
      </c>
      <c r="H31" s="75">
        <v>0</v>
      </c>
      <c r="I31" s="75">
        <f t="shared" si="0"/>
        <v>0</v>
      </c>
    </row>
    <row r="32" spans="1:11" x14ac:dyDescent="0.3">
      <c r="A32" s="46"/>
      <c r="B32" s="47"/>
      <c r="C32" s="48" t="s">
        <v>251</v>
      </c>
      <c r="D32" s="75">
        <v>0</v>
      </c>
      <c r="E32" s="75">
        <v>0</v>
      </c>
      <c r="F32" s="75">
        <v>0</v>
      </c>
      <c r="G32" s="75">
        <v>0</v>
      </c>
      <c r="H32" s="75">
        <v>0</v>
      </c>
      <c r="I32" s="75">
        <f t="shared" si="0"/>
        <v>0</v>
      </c>
    </row>
    <row r="33" spans="1:11" x14ac:dyDescent="0.3">
      <c r="A33" s="46"/>
      <c r="B33" s="47"/>
      <c r="C33" s="48" t="s">
        <v>252</v>
      </c>
      <c r="D33" s="75">
        <v>0</v>
      </c>
      <c r="E33" s="75">
        <v>0</v>
      </c>
      <c r="F33" s="75">
        <v>0</v>
      </c>
      <c r="G33" s="75">
        <v>0</v>
      </c>
      <c r="H33" s="75">
        <v>0</v>
      </c>
      <c r="I33" s="75">
        <f t="shared" si="0"/>
        <v>0</v>
      </c>
    </row>
    <row r="34" spans="1:11" x14ac:dyDescent="0.3">
      <c r="A34" s="46"/>
      <c r="B34" s="47"/>
      <c r="C34" s="48" t="s">
        <v>253</v>
      </c>
      <c r="D34" s="75">
        <v>0</v>
      </c>
      <c r="E34" s="75">
        <v>0</v>
      </c>
      <c r="F34" s="75">
        <v>0</v>
      </c>
      <c r="G34" s="75">
        <v>0</v>
      </c>
      <c r="H34" s="75">
        <v>0</v>
      </c>
      <c r="I34" s="75">
        <f t="shared" si="0"/>
        <v>0</v>
      </c>
    </row>
    <row r="35" spans="1:11" x14ac:dyDescent="0.3">
      <c r="A35" s="46"/>
      <c r="B35" s="47"/>
      <c r="C35" s="48" t="s">
        <v>254</v>
      </c>
      <c r="D35" s="75">
        <v>0</v>
      </c>
      <c r="E35" s="75">
        <v>0</v>
      </c>
      <c r="F35" s="75">
        <v>0</v>
      </c>
      <c r="G35" s="75">
        <v>0</v>
      </c>
      <c r="H35" s="75">
        <v>0</v>
      </c>
      <c r="I35" s="75">
        <f t="shared" si="0"/>
        <v>0</v>
      </c>
    </row>
    <row r="36" spans="1:11" x14ac:dyDescent="0.3">
      <c r="A36" s="46"/>
      <c r="B36" s="209" t="s">
        <v>255</v>
      </c>
      <c r="C36" s="210"/>
      <c r="D36" s="80">
        <v>52595346</v>
      </c>
      <c r="E36" s="80">
        <v>2691000</v>
      </c>
      <c r="F36" s="80">
        <f>++D36+E36</f>
        <v>55286346</v>
      </c>
      <c r="G36" s="80">
        <v>49327383</v>
      </c>
      <c r="H36" s="80">
        <v>49327383</v>
      </c>
      <c r="I36" s="75">
        <f t="shared" si="0"/>
        <v>-3267963</v>
      </c>
      <c r="K36" s="90"/>
    </row>
    <row r="37" spans="1:11" x14ac:dyDescent="0.3">
      <c r="A37" s="46"/>
      <c r="B37" s="201" t="s">
        <v>256</v>
      </c>
      <c r="C37" s="202"/>
      <c r="D37" s="75">
        <f>+D38</f>
        <v>0</v>
      </c>
      <c r="E37" s="75">
        <f>+E38</f>
        <v>0</v>
      </c>
      <c r="F37" s="75">
        <f>+F38</f>
        <v>0</v>
      </c>
      <c r="G37" s="75">
        <f>+G38</f>
        <v>0</v>
      </c>
      <c r="H37" s="75">
        <f>+H38</f>
        <v>0</v>
      </c>
      <c r="I37" s="75">
        <f t="shared" si="0"/>
        <v>0</v>
      </c>
      <c r="K37" s="90"/>
    </row>
    <row r="38" spans="1:11" x14ac:dyDescent="0.3">
      <c r="A38" s="46"/>
      <c r="B38" s="47"/>
      <c r="C38" s="48" t="s">
        <v>257</v>
      </c>
      <c r="D38" s="75">
        <v>0</v>
      </c>
      <c r="E38" s="75">
        <v>0</v>
      </c>
      <c r="F38" s="75">
        <v>0</v>
      </c>
      <c r="G38" s="75">
        <v>0</v>
      </c>
      <c r="H38" s="75">
        <v>0</v>
      </c>
      <c r="I38" s="75">
        <f t="shared" si="0"/>
        <v>0</v>
      </c>
    </row>
    <row r="39" spans="1:11" x14ac:dyDescent="0.3">
      <c r="A39" s="46"/>
      <c r="B39" s="201" t="s">
        <v>258</v>
      </c>
      <c r="C39" s="202"/>
      <c r="D39" s="75">
        <f>+D40+D41</f>
        <v>0</v>
      </c>
      <c r="E39" s="75">
        <f>+E40+E41</f>
        <v>0</v>
      </c>
      <c r="F39" s="75">
        <f>+F40+F41</f>
        <v>0</v>
      </c>
      <c r="G39" s="75">
        <f>+G40+G41</f>
        <v>0</v>
      </c>
      <c r="H39" s="75">
        <f>+H40+H41</f>
        <v>0</v>
      </c>
      <c r="I39" s="75">
        <f t="shared" si="0"/>
        <v>0</v>
      </c>
      <c r="K39" s="90"/>
    </row>
    <row r="40" spans="1:11" x14ac:dyDescent="0.3">
      <c r="A40" s="46"/>
      <c r="B40" s="47"/>
      <c r="C40" s="48" t="s">
        <v>259</v>
      </c>
      <c r="D40" s="75">
        <v>0</v>
      </c>
      <c r="E40" s="75">
        <v>0</v>
      </c>
      <c r="F40" s="75">
        <v>0</v>
      </c>
      <c r="G40" s="75">
        <v>0</v>
      </c>
      <c r="H40" s="75">
        <v>0</v>
      </c>
      <c r="I40" s="75">
        <f t="shared" si="0"/>
        <v>0</v>
      </c>
    </row>
    <row r="41" spans="1:11" x14ac:dyDescent="0.3">
      <c r="A41" s="46"/>
      <c r="B41" s="47"/>
      <c r="C41" s="48" t="s">
        <v>260</v>
      </c>
      <c r="D41" s="75">
        <v>0</v>
      </c>
      <c r="E41" s="75">
        <v>0</v>
      </c>
      <c r="F41" s="75">
        <v>0</v>
      </c>
      <c r="G41" s="75">
        <v>0</v>
      </c>
      <c r="H41" s="75">
        <v>0</v>
      </c>
      <c r="I41" s="75">
        <f t="shared" si="0"/>
        <v>0</v>
      </c>
    </row>
    <row r="42" spans="1:11" x14ac:dyDescent="0.3">
      <c r="A42" s="46"/>
      <c r="B42" s="47"/>
      <c r="C42" s="48"/>
      <c r="D42" s="75"/>
      <c r="E42" s="75"/>
      <c r="F42" s="75"/>
      <c r="G42" s="75"/>
      <c r="H42" s="75"/>
      <c r="I42" s="75"/>
    </row>
    <row r="43" spans="1:11" x14ac:dyDescent="0.3">
      <c r="A43" s="198" t="s">
        <v>261</v>
      </c>
      <c r="B43" s="199"/>
      <c r="C43" s="200"/>
      <c r="D43" s="206">
        <f t="shared" ref="D43:I43" si="1">+D10+D11+D12+D13+D14+D15+D16+D17+D30+D36+D37+D39</f>
        <v>65684674</v>
      </c>
      <c r="E43" s="206">
        <f t="shared" si="1"/>
        <v>6598273</v>
      </c>
      <c r="F43" s="206">
        <f t="shared" si="1"/>
        <v>72282947</v>
      </c>
      <c r="G43" s="206">
        <f t="shared" si="1"/>
        <v>57369654</v>
      </c>
      <c r="H43" s="206">
        <f t="shared" si="1"/>
        <v>57369654</v>
      </c>
      <c r="I43" s="206">
        <f t="shared" si="1"/>
        <v>-8315020</v>
      </c>
    </row>
    <row r="44" spans="1:11" x14ac:dyDescent="0.3">
      <c r="A44" s="198" t="s">
        <v>262</v>
      </c>
      <c r="B44" s="199"/>
      <c r="C44" s="200"/>
      <c r="D44" s="206"/>
      <c r="E44" s="206"/>
      <c r="F44" s="206"/>
      <c r="G44" s="206"/>
      <c r="H44" s="206"/>
      <c r="I44" s="206"/>
    </row>
    <row r="45" spans="1:11" x14ac:dyDescent="0.3">
      <c r="A45" s="205"/>
      <c r="B45" s="201"/>
      <c r="C45" s="202"/>
      <c r="D45" s="206"/>
      <c r="E45" s="206"/>
      <c r="F45" s="206"/>
      <c r="G45" s="206"/>
      <c r="H45" s="206"/>
      <c r="I45" s="206"/>
    </row>
    <row r="46" spans="1:11" x14ac:dyDescent="0.3">
      <c r="A46" s="198" t="s">
        <v>263</v>
      </c>
      <c r="B46" s="199"/>
      <c r="C46" s="200"/>
      <c r="D46" s="75">
        <v>0</v>
      </c>
      <c r="E46" s="75">
        <v>0</v>
      </c>
      <c r="F46" s="75">
        <v>0</v>
      </c>
      <c r="G46" s="75">
        <v>0</v>
      </c>
      <c r="H46" s="75">
        <v>0</v>
      </c>
      <c r="I46" s="75">
        <f>+H46-D46</f>
        <v>0</v>
      </c>
    </row>
    <row r="47" spans="1:11" x14ac:dyDescent="0.3">
      <c r="A47" s="46"/>
      <c r="B47" s="47"/>
      <c r="C47" s="48"/>
      <c r="D47" s="75"/>
      <c r="E47" s="75"/>
      <c r="F47" s="75"/>
      <c r="G47" s="75"/>
      <c r="H47" s="75"/>
      <c r="I47" s="75"/>
    </row>
    <row r="48" spans="1:11" x14ac:dyDescent="0.3">
      <c r="A48" s="198" t="s">
        <v>264</v>
      </c>
      <c r="B48" s="199"/>
      <c r="C48" s="200"/>
      <c r="D48" s="75"/>
      <c r="E48" s="75"/>
      <c r="F48" s="75"/>
      <c r="G48" s="75"/>
      <c r="H48" s="75"/>
      <c r="I48" s="75"/>
    </row>
    <row r="49" spans="1:11" x14ac:dyDescent="0.3">
      <c r="A49" s="46"/>
      <c r="B49" s="201" t="s">
        <v>265</v>
      </c>
      <c r="C49" s="202"/>
      <c r="D49" s="75">
        <f>SUM(D50:D57)</f>
        <v>0</v>
      </c>
      <c r="E49" s="75">
        <f>SUM(E50:E57)</f>
        <v>0</v>
      </c>
      <c r="F49" s="75">
        <f>SUM(F50:F57)</f>
        <v>0</v>
      </c>
      <c r="G49" s="75">
        <f>SUM(G50:G57)</f>
        <v>0</v>
      </c>
      <c r="H49" s="75">
        <f>SUM(H50:H57)</f>
        <v>0</v>
      </c>
      <c r="I49" s="75">
        <f t="shared" ref="I49:I66" si="2">+H49-D49</f>
        <v>0</v>
      </c>
    </row>
    <row r="50" spans="1:11" x14ac:dyDescent="0.3">
      <c r="A50" s="46"/>
      <c r="B50" s="47"/>
      <c r="C50" s="48" t="s">
        <v>266</v>
      </c>
      <c r="D50" s="75">
        <v>0</v>
      </c>
      <c r="E50" s="75">
        <v>0</v>
      </c>
      <c r="F50" s="75">
        <v>0</v>
      </c>
      <c r="G50" s="75">
        <v>0</v>
      </c>
      <c r="H50" s="75">
        <v>0</v>
      </c>
      <c r="I50" s="75">
        <f t="shared" si="2"/>
        <v>0</v>
      </c>
    </row>
    <row r="51" spans="1:11" x14ac:dyDescent="0.3">
      <c r="A51" s="46"/>
      <c r="B51" s="47"/>
      <c r="C51" s="48" t="s">
        <v>267</v>
      </c>
      <c r="D51" s="75">
        <v>0</v>
      </c>
      <c r="E51" s="75">
        <v>0</v>
      </c>
      <c r="F51" s="75">
        <v>0</v>
      </c>
      <c r="G51" s="75">
        <v>0</v>
      </c>
      <c r="H51" s="75">
        <v>0</v>
      </c>
      <c r="I51" s="75">
        <f t="shared" si="2"/>
        <v>0</v>
      </c>
    </row>
    <row r="52" spans="1:11" x14ac:dyDescent="0.3">
      <c r="A52" s="46"/>
      <c r="B52" s="47"/>
      <c r="C52" s="48" t="s">
        <v>268</v>
      </c>
      <c r="D52" s="75">
        <v>0</v>
      </c>
      <c r="E52" s="75">
        <v>0</v>
      </c>
      <c r="F52" s="75">
        <v>0</v>
      </c>
      <c r="G52" s="75">
        <v>0</v>
      </c>
      <c r="H52" s="75">
        <v>0</v>
      </c>
      <c r="I52" s="75">
        <f t="shared" si="2"/>
        <v>0</v>
      </c>
    </row>
    <row r="53" spans="1:11" ht="20.399999999999999" x14ac:dyDescent="0.3">
      <c r="A53" s="46"/>
      <c r="B53" s="47"/>
      <c r="C53" s="50" t="s">
        <v>269</v>
      </c>
      <c r="D53" s="75">
        <v>0</v>
      </c>
      <c r="E53" s="75">
        <v>0</v>
      </c>
      <c r="F53" s="75">
        <v>0</v>
      </c>
      <c r="G53" s="75">
        <v>0</v>
      </c>
      <c r="H53" s="75">
        <v>0</v>
      </c>
      <c r="I53" s="75">
        <f t="shared" si="2"/>
        <v>0</v>
      </c>
    </row>
    <row r="54" spans="1:11" x14ac:dyDescent="0.3">
      <c r="A54" s="46"/>
      <c r="B54" s="47"/>
      <c r="C54" s="50" t="s">
        <v>270</v>
      </c>
      <c r="D54" s="75">
        <v>0</v>
      </c>
      <c r="E54" s="75">
        <v>0</v>
      </c>
      <c r="F54" s="75">
        <f>++D54+E54</f>
        <v>0</v>
      </c>
      <c r="G54" s="75">
        <v>0</v>
      </c>
      <c r="H54" s="75">
        <v>0</v>
      </c>
      <c r="I54" s="75">
        <f t="shared" si="2"/>
        <v>0</v>
      </c>
      <c r="K54" s="90"/>
    </row>
    <row r="55" spans="1:11" x14ac:dyDescent="0.3">
      <c r="A55" s="46"/>
      <c r="B55" s="47"/>
      <c r="C55" s="50" t="s">
        <v>271</v>
      </c>
      <c r="D55" s="75">
        <v>0</v>
      </c>
      <c r="E55" s="75">
        <v>0</v>
      </c>
      <c r="F55" s="75">
        <v>0</v>
      </c>
      <c r="G55" s="75">
        <v>0</v>
      </c>
      <c r="H55" s="75">
        <v>0</v>
      </c>
      <c r="I55" s="75">
        <f t="shared" si="2"/>
        <v>0</v>
      </c>
    </row>
    <row r="56" spans="1:11" ht="20.399999999999999" x14ac:dyDescent="0.3">
      <c r="A56" s="46"/>
      <c r="B56" s="47"/>
      <c r="C56" s="50" t="s">
        <v>272</v>
      </c>
      <c r="D56" s="75">
        <v>0</v>
      </c>
      <c r="E56" s="75">
        <v>0</v>
      </c>
      <c r="F56" s="75">
        <v>0</v>
      </c>
      <c r="G56" s="75">
        <v>0</v>
      </c>
      <c r="H56" s="75">
        <v>0</v>
      </c>
      <c r="I56" s="75">
        <f t="shared" si="2"/>
        <v>0</v>
      </c>
    </row>
    <row r="57" spans="1:11" x14ac:dyDescent="0.3">
      <c r="A57" s="46"/>
      <c r="B57" s="47"/>
      <c r="C57" s="51" t="s">
        <v>273</v>
      </c>
      <c r="D57" s="75">
        <v>0</v>
      </c>
      <c r="E57" s="75">
        <v>0</v>
      </c>
      <c r="F57" s="75">
        <v>0</v>
      </c>
      <c r="G57" s="75">
        <v>0</v>
      </c>
      <c r="H57" s="75">
        <v>0</v>
      </c>
      <c r="I57" s="75">
        <f t="shared" si="2"/>
        <v>0</v>
      </c>
    </row>
    <row r="58" spans="1:11" x14ac:dyDescent="0.3">
      <c r="A58" s="46"/>
      <c r="B58" s="201" t="s">
        <v>274</v>
      </c>
      <c r="C58" s="202"/>
      <c r="D58" s="76">
        <f>+D59+D60+D61+D62</f>
        <v>0</v>
      </c>
      <c r="E58" s="76">
        <f>+E59+E60+E61+E62</f>
        <v>0</v>
      </c>
      <c r="F58" s="76">
        <f>+F59+F60+F61+F62</f>
        <v>0</v>
      </c>
      <c r="G58" s="76">
        <f>+G59+G60+G61+G62</f>
        <v>0</v>
      </c>
      <c r="H58" s="76">
        <f>+H59+H60+H61+H62</f>
        <v>0</v>
      </c>
      <c r="I58" s="75">
        <f t="shared" si="2"/>
        <v>0</v>
      </c>
    </row>
    <row r="59" spans="1:11" x14ac:dyDescent="0.3">
      <c r="A59" s="46"/>
      <c r="B59" s="47"/>
      <c r="C59" s="48" t="s">
        <v>275</v>
      </c>
      <c r="D59" s="75">
        <v>0</v>
      </c>
      <c r="E59" s="75">
        <v>0</v>
      </c>
      <c r="F59" s="75">
        <v>0</v>
      </c>
      <c r="G59" s="75">
        <v>0</v>
      </c>
      <c r="H59" s="75">
        <v>0</v>
      </c>
      <c r="I59" s="75">
        <f t="shared" si="2"/>
        <v>0</v>
      </c>
    </row>
    <row r="60" spans="1:11" x14ac:dyDescent="0.3">
      <c r="A60" s="46"/>
      <c r="B60" s="47"/>
      <c r="C60" s="48" t="s">
        <v>276</v>
      </c>
      <c r="D60" s="75">
        <v>0</v>
      </c>
      <c r="E60" s="75">
        <v>0</v>
      </c>
      <c r="F60" s="75">
        <v>0</v>
      </c>
      <c r="G60" s="75">
        <v>0</v>
      </c>
      <c r="H60" s="75">
        <v>0</v>
      </c>
      <c r="I60" s="75">
        <f t="shared" si="2"/>
        <v>0</v>
      </c>
    </row>
    <row r="61" spans="1:11" x14ac:dyDescent="0.3">
      <c r="A61" s="46"/>
      <c r="B61" s="47"/>
      <c r="C61" s="48" t="s">
        <v>277</v>
      </c>
      <c r="D61" s="75">
        <v>0</v>
      </c>
      <c r="E61" s="75">
        <v>0</v>
      </c>
      <c r="F61" s="75">
        <v>0</v>
      </c>
      <c r="G61" s="75">
        <v>0</v>
      </c>
      <c r="H61" s="75">
        <v>0</v>
      </c>
      <c r="I61" s="75">
        <f t="shared" si="2"/>
        <v>0</v>
      </c>
    </row>
    <row r="62" spans="1:11" x14ac:dyDescent="0.3">
      <c r="A62" s="46"/>
      <c r="B62" s="47"/>
      <c r="C62" s="48" t="s">
        <v>278</v>
      </c>
      <c r="D62" s="75">
        <v>0</v>
      </c>
      <c r="E62" s="75">
        <v>0</v>
      </c>
      <c r="F62" s="75">
        <v>0</v>
      </c>
      <c r="G62" s="75">
        <v>0</v>
      </c>
      <c r="H62" s="75">
        <v>0</v>
      </c>
      <c r="I62" s="75">
        <f t="shared" si="2"/>
        <v>0</v>
      </c>
    </row>
    <row r="63" spans="1:11" x14ac:dyDescent="0.3">
      <c r="A63" s="46"/>
      <c r="B63" s="201" t="s">
        <v>279</v>
      </c>
      <c r="C63" s="202"/>
      <c r="D63" s="75">
        <f>+D64+D65</f>
        <v>0</v>
      </c>
      <c r="E63" s="75">
        <f>+E64+E65</f>
        <v>0</v>
      </c>
      <c r="F63" s="75">
        <f>+F64+F65</f>
        <v>0</v>
      </c>
      <c r="G63" s="75">
        <f>+G64+G65</f>
        <v>0</v>
      </c>
      <c r="H63" s="75">
        <f>+H64+H65</f>
        <v>0</v>
      </c>
      <c r="I63" s="75">
        <f t="shared" si="2"/>
        <v>0</v>
      </c>
    </row>
    <row r="64" spans="1:11" x14ac:dyDescent="0.3">
      <c r="A64" s="46"/>
      <c r="B64" s="47"/>
      <c r="C64" s="50" t="s">
        <v>280</v>
      </c>
      <c r="D64" s="75">
        <v>0</v>
      </c>
      <c r="E64" s="75">
        <v>0</v>
      </c>
      <c r="F64" s="75">
        <v>0</v>
      </c>
      <c r="G64" s="75">
        <v>0</v>
      </c>
      <c r="H64" s="75">
        <v>0</v>
      </c>
      <c r="I64" s="75">
        <f t="shared" si="2"/>
        <v>0</v>
      </c>
    </row>
    <row r="65" spans="1:11" x14ac:dyDescent="0.3">
      <c r="A65" s="46"/>
      <c r="B65" s="47"/>
      <c r="C65" s="48" t="s">
        <v>281</v>
      </c>
      <c r="D65" s="75">
        <v>0</v>
      </c>
      <c r="E65" s="75">
        <v>0</v>
      </c>
      <c r="F65" s="75">
        <v>0</v>
      </c>
      <c r="G65" s="75">
        <v>0</v>
      </c>
      <c r="H65" s="75">
        <v>0</v>
      </c>
      <c r="I65" s="75">
        <f t="shared" si="2"/>
        <v>0</v>
      </c>
    </row>
    <row r="66" spans="1:11" x14ac:dyDescent="0.3">
      <c r="A66" s="46"/>
      <c r="B66" s="201" t="s">
        <v>282</v>
      </c>
      <c r="C66" s="202"/>
      <c r="D66" s="75">
        <v>46845643</v>
      </c>
      <c r="E66" s="124">
        <v>1486740</v>
      </c>
      <c r="F66" s="80">
        <f>++D66+E66</f>
        <v>48332383</v>
      </c>
      <c r="G66" s="75">
        <v>48332383</v>
      </c>
      <c r="H66" s="75">
        <v>48332383</v>
      </c>
      <c r="I66" s="75">
        <f t="shared" si="2"/>
        <v>1486740</v>
      </c>
      <c r="K66" s="90"/>
    </row>
    <row r="67" spans="1:11" x14ac:dyDescent="0.3">
      <c r="A67" s="46"/>
      <c r="B67" s="201" t="s">
        <v>283</v>
      </c>
      <c r="C67" s="202"/>
      <c r="D67" s="75">
        <v>0</v>
      </c>
      <c r="E67" s="75">
        <v>0</v>
      </c>
      <c r="F67" s="75">
        <v>0</v>
      </c>
      <c r="G67" s="75">
        <v>0</v>
      </c>
      <c r="H67" s="75">
        <v>0</v>
      </c>
      <c r="I67" s="75">
        <f>+H67-D67</f>
        <v>0</v>
      </c>
    </row>
    <row r="68" spans="1:11" x14ac:dyDescent="0.3">
      <c r="A68" s="46"/>
      <c r="B68" s="201"/>
      <c r="C68" s="202"/>
      <c r="D68" s="75"/>
      <c r="E68" s="75"/>
      <c r="F68" s="75"/>
      <c r="G68" s="75"/>
      <c r="H68" s="75"/>
      <c r="I68" s="75"/>
    </row>
    <row r="69" spans="1:11" x14ac:dyDescent="0.3">
      <c r="A69" s="198" t="s">
        <v>284</v>
      </c>
      <c r="B69" s="199"/>
      <c r="C69" s="200"/>
      <c r="D69" s="77">
        <f>+D49+D58+D63+D66+D67</f>
        <v>46845643</v>
      </c>
      <c r="E69" s="77">
        <f>+E49+E58+E63+E66+E67</f>
        <v>1486740</v>
      </c>
      <c r="F69" s="77">
        <f>+F49+F58+F63+F66+F67</f>
        <v>48332383</v>
      </c>
      <c r="G69" s="77">
        <f>+G49+G58+G63+G66+G67</f>
        <v>48332383</v>
      </c>
      <c r="H69" s="77">
        <f>+H49+H58+H63+H66+H67</f>
        <v>48332383</v>
      </c>
      <c r="I69" s="77">
        <f>+H69-D69</f>
        <v>1486740</v>
      </c>
      <c r="K69" s="90"/>
    </row>
    <row r="70" spans="1:11" x14ac:dyDescent="0.3">
      <c r="A70" s="46"/>
      <c r="B70" s="201"/>
      <c r="C70" s="202"/>
      <c r="D70" s="75"/>
      <c r="E70" s="75"/>
      <c r="F70" s="75"/>
      <c r="G70" s="75"/>
      <c r="H70" s="75"/>
      <c r="I70" s="75"/>
    </row>
    <row r="71" spans="1:11" x14ac:dyDescent="0.3">
      <c r="A71" s="198" t="s">
        <v>285</v>
      </c>
      <c r="B71" s="199"/>
      <c r="C71" s="200"/>
      <c r="D71" s="77">
        <f>+D72</f>
        <v>0</v>
      </c>
      <c r="E71" s="77">
        <f>+E72</f>
        <v>0</v>
      </c>
      <c r="F71" s="77">
        <f>+F72</f>
        <v>0</v>
      </c>
      <c r="G71" s="77">
        <f>+G72</f>
        <v>0</v>
      </c>
      <c r="H71" s="77">
        <f>+H72</f>
        <v>0</v>
      </c>
      <c r="I71" s="77">
        <f>+H71-D71</f>
        <v>0</v>
      </c>
    </row>
    <row r="72" spans="1:11" x14ac:dyDescent="0.3">
      <c r="A72" s="46"/>
      <c r="B72" s="201" t="s">
        <v>286</v>
      </c>
      <c r="C72" s="202"/>
      <c r="D72" s="75">
        <v>0</v>
      </c>
      <c r="E72" s="75">
        <v>0</v>
      </c>
      <c r="F72" s="75">
        <v>0</v>
      </c>
      <c r="G72" s="75">
        <v>0</v>
      </c>
      <c r="H72" s="75">
        <v>0</v>
      </c>
      <c r="I72" s="75">
        <v>0</v>
      </c>
    </row>
    <row r="73" spans="1:11" x14ac:dyDescent="0.3">
      <c r="A73" s="46"/>
      <c r="B73" s="201"/>
      <c r="C73" s="202"/>
      <c r="D73" s="75"/>
      <c r="E73" s="75"/>
      <c r="F73" s="75"/>
      <c r="G73" s="75"/>
      <c r="H73" s="75"/>
      <c r="I73" s="75"/>
    </row>
    <row r="74" spans="1:11" x14ac:dyDescent="0.3">
      <c r="A74" s="198" t="s">
        <v>287</v>
      </c>
      <c r="B74" s="199"/>
      <c r="C74" s="200"/>
      <c r="D74" s="77">
        <f>+D43+D69+D71</f>
        <v>112530317</v>
      </c>
      <c r="E74" s="77">
        <f>+E43+E69+E71</f>
        <v>8085013</v>
      </c>
      <c r="F74" s="77">
        <f>+F43+F69+F71</f>
        <v>120615330</v>
      </c>
      <c r="G74" s="77">
        <f>+G43+G69+G71</f>
        <v>105702037</v>
      </c>
      <c r="H74" s="77">
        <f>+H43+H69+H71</f>
        <v>105702037</v>
      </c>
      <c r="I74" s="77">
        <f>+H74-D74</f>
        <v>-6828280</v>
      </c>
    </row>
    <row r="75" spans="1:11" x14ac:dyDescent="0.3">
      <c r="A75" s="46"/>
      <c r="B75" s="201"/>
      <c r="C75" s="202"/>
      <c r="D75" s="75"/>
      <c r="E75" s="75"/>
      <c r="F75" s="75"/>
      <c r="G75" s="75"/>
      <c r="H75" s="75"/>
      <c r="I75" s="75"/>
    </row>
    <row r="76" spans="1:11" x14ac:dyDescent="0.3">
      <c r="A76" s="46"/>
      <c r="B76" s="199" t="s">
        <v>288</v>
      </c>
      <c r="C76" s="200"/>
      <c r="D76" s="75"/>
      <c r="E76" s="75"/>
      <c r="F76" s="75"/>
      <c r="G76" s="75"/>
      <c r="H76" s="75"/>
      <c r="I76" s="75"/>
    </row>
    <row r="77" spans="1:11" ht="23.25" customHeight="1" x14ac:dyDescent="0.3">
      <c r="A77" s="46"/>
      <c r="B77" s="203" t="s">
        <v>289</v>
      </c>
      <c r="C77" s="204"/>
      <c r="D77" s="75">
        <v>0</v>
      </c>
      <c r="E77" s="75">
        <v>0</v>
      </c>
      <c r="F77" s="75">
        <v>0</v>
      </c>
      <c r="G77" s="75">
        <v>0</v>
      </c>
      <c r="H77" s="75">
        <v>0</v>
      </c>
      <c r="I77" s="75">
        <v>0</v>
      </c>
    </row>
    <row r="78" spans="1:11" ht="24.75" customHeight="1" x14ac:dyDescent="0.3">
      <c r="A78" s="46"/>
      <c r="B78" s="203" t="s">
        <v>290</v>
      </c>
      <c r="C78" s="204"/>
      <c r="D78" s="75">
        <v>0</v>
      </c>
      <c r="E78" s="75">
        <v>0</v>
      </c>
      <c r="F78" s="75">
        <v>0</v>
      </c>
      <c r="G78" s="75">
        <v>0</v>
      </c>
      <c r="H78" s="75">
        <v>0</v>
      </c>
      <c r="I78" s="75">
        <v>0</v>
      </c>
    </row>
    <row r="79" spans="1:11" x14ac:dyDescent="0.3">
      <c r="A79" s="46"/>
      <c r="B79" s="199" t="s">
        <v>291</v>
      </c>
      <c r="C79" s="200"/>
      <c r="D79" s="75">
        <f>+D77+D78</f>
        <v>0</v>
      </c>
      <c r="E79" s="75">
        <f>+E77+E78</f>
        <v>0</v>
      </c>
      <c r="F79" s="75">
        <f>+F77+F78</f>
        <v>0</v>
      </c>
      <c r="G79" s="75">
        <f>+G77+G78</f>
        <v>0</v>
      </c>
      <c r="H79" s="75">
        <f>+H77+H78</f>
        <v>0</v>
      </c>
      <c r="I79" s="77">
        <f>+H79-D79</f>
        <v>0</v>
      </c>
    </row>
    <row r="80" spans="1:11" ht="15" thickBot="1" x14ac:dyDescent="0.35">
      <c r="A80" s="52"/>
      <c r="B80" s="196"/>
      <c r="C80" s="197"/>
      <c r="D80" s="84"/>
      <c r="E80" s="84"/>
      <c r="F80" s="84"/>
      <c r="G80" s="84"/>
      <c r="H80" s="84"/>
      <c r="I80" s="84"/>
    </row>
    <row r="84" spans="3:8" x14ac:dyDescent="0.3">
      <c r="C84" s="79"/>
      <c r="F84" s="79"/>
      <c r="G84" s="79"/>
      <c r="H84" s="79"/>
    </row>
    <row r="85" spans="3:8" x14ac:dyDescent="0.3">
      <c r="C85" s="114" t="s">
        <v>454</v>
      </c>
      <c r="F85" s="167" t="s">
        <v>461</v>
      </c>
      <c r="G85" s="167"/>
      <c r="H85" s="167"/>
    </row>
    <row r="86" spans="3:8" x14ac:dyDescent="0.3">
      <c r="C86" s="114" t="s">
        <v>455</v>
      </c>
      <c r="F86" s="167" t="s">
        <v>456</v>
      </c>
      <c r="G86" s="167"/>
      <c r="H86" s="167"/>
    </row>
    <row r="91" spans="3:8" x14ac:dyDescent="0.3">
      <c r="E91" s="90"/>
    </row>
  </sheetData>
  <mergeCells count="67">
    <mergeCell ref="C1:H1"/>
    <mergeCell ref="A2:I2"/>
    <mergeCell ref="A3:I3"/>
    <mergeCell ref="A4:I4"/>
    <mergeCell ref="A5:C5"/>
    <mergeCell ref="D5:H5"/>
    <mergeCell ref="I5:I7"/>
    <mergeCell ref="A6:C6"/>
    <mergeCell ref="A7:C7"/>
    <mergeCell ref="D6:D7"/>
    <mergeCell ref="B15:C15"/>
    <mergeCell ref="E6:E7"/>
    <mergeCell ref="F6:F7"/>
    <mergeCell ref="G6:G7"/>
    <mergeCell ref="H6:H7"/>
    <mergeCell ref="A8:C8"/>
    <mergeCell ref="A9:C9"/>
    <mergeCell ref="B10:C10"/>
    <mergeCell ref="B11:C11"/>
    <mergeCell ref="B12:C12"/>
    <mergeCell ref="B13:C13"/>
    <mergeCell ref="B14:C14"/>
    <mergeCell ref="B30:C30"/>
    <mergeCell ref="B36:C36"/>
    <mergeCell ref="B16:C16"/>
    <mergeCell ref="A17:A18"/>
    <mergeCell ref="B17:C17"/>
    <mergeCell ref="B18:C18"/>
    <mergeCell ref="D43:D45"/>
    <mergeCell ref="F17:F18"/>
    <mergeCell ref="G17:G18"/>
    <mergeCell ref="H17:H18"/>
    <mergeCell ref="I17:I18"/>
    <mergeCell ref="D17:D18"/>
    <mergeCell ref="E17:E18"/>
    <mergeCell ref="E43:E45"/>
    <mergeCell ref="F43:F45"/>
    <mergeCell ref="G43:G45"/>
    <mergeCell ref="H43:H45"/>
    <mergeCell ref="I43:I45"/>
    <mergeCell ref="A46:C46"/>
    <mergeCell ref="B37:C37"/>
    <mergeCell ref="B39:C39"/>
    <mergeCell ref="A43:C43"/>
    <mergeCell ref="A44:C44"/>
    <mergeCell ref="A45:C45"/>
    <mergeCell ref="B73:C73"/>
    <mergeCell ref="A48:C48"/>
    <mergeCell ref="B49:C49"/>
    <mergeCell ref="B58:C58"/>
    <mergeCell ref="B63:C63"/>
    <mergeCell ref="B66:C66"/>
    <mergeCell ref="B67:C67"/>
    <mergeCell ref="B68:C68"/>
    <mergeCell ref="A69:C69"/>
    <mergeCell ref="B70:C70"/>
    <mergeCell ref="A71:C71"/>
    <mergeCell ref="B72:C72"/>
    <mergeCell ref="F86:H86"/>
    <mergeCell ref="F85:H85"/>
    <mergeCell ref="B80:C80"/>
    <mergeCell ref="A74:C74"/>
    <mergeCell ref="B75:C75"/>
    <mergeCell ref="B76:C76"/>
    <mergeCell ref="B77:C77"/>
    <mergeCell ref="B78:C78"/>
    <mergeCell ref="B79:C79"/>
  </mergeCells>
  <pageMargins left="0.70866141732283472" right="0.70866141732283472" top="0.74803149606299213" bottom="0.74803149606299213" header="0.31496062992125984" footer="0.31496062992125984"/>
  <pageSetup scale="68" fitToHeight="3" orientation="portrait" r:id="rId1"/>
  <ignoredErrors>
    <ignoredError sqref="D30:I30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172"/>
  <sheetViews>
    <sheetView topLeftCell="A63" zoomScale="90" zoomScaleNormal="90" workbookViewId="0">
      <selection activeCell="D11" sqref="D11"/>
    </sheetView>
  </sheetViews>
  <sheetFormatPr baseColWidth="10" defaultRowHeight="14.4" x14ac:dyDescent="0.3"/>
  <cols>
    <col min="1" max="1" width="3.109375" customWidth="1"/>
    <col min="2" max="2" width="45.33203125" customWidth="1"/>
    <col min="3" max="8" width="13.33203125" customWidth="1"/>
  </cols>
  <sheetData>
    <row r="1" spans="1:8" x14ac:dyDescent="0.3">
      <c r="A1" s="115"/>
      <c r="B1" s="130" t="s">
        <v>459</v>
      </c>
      <c r="C1" s="130"/>
      <c r="D1" s="130"/>
      <c r="E1" s="130"/>
      <c r="F1" s="130"/>
      <c r="G1" s="130"/>
      <c r="H1" s="131"/>
    </row>
    <row r="2" spans="1:8" x14ac:dyDescent="0.3">
      <c r="A2" s="132" t="s">
        <v>441</v>
      </c>
      <c r="B2" s="130"/>
      <c r="C2" s="130"/>
      <c r="D2" s="130"/>
      <c r="E2" s="130"/>
      <c r="F2" s="130"/>
      <c r="G2" s="130"/>
      <c r="H2" s="131"/>
    </row>
    <row r="3" spans="1:8" x14ac:dyDescent="0.3">
      <c r="A3" s="132" t="s">
        <v>292</v>
      </c>
      <c r="B3" s="130"/>
      <c r="C3" s="130"/>
      <c r="D3" s="130"/>
      <c r="E3" s="130"/>
      <c r="F3" s="130"/>
      <c r="G3" s="130"/>
      <c r="H3" s="131"/>
    </row>
    <row r="4" spans="1:8" x14ac:dyDescent="0.3">
      <c r="A4" s="132" t="s">
        <v>462</v>
      </c>
      <c r="B4" s="130"/>
      <c r="C4" s="130"/>
      <c r="D4" s="130"/>
      <c r="E4" s="130"/>
      <c r="F4" s="130"/>
      <c r="G4" s="130"/>
      <c r="H4" s="131"/>
    </row>
    <row r="5" spans="1:8" ht="15" thickBot="1" x14ac:dyDescent="0.35">
      <c r="A5" s="133" t="s">
        <v>0</v>
      </c>
      <c r="B5" s="134"/>
      <c r="C5" s="134"/>
      <c r="D5" s="134"/>
      <c r="E5" s="134"/>
      <c r="F5" s="134"/>
      <c r="G5" s="134"/>
      <c r="H5" s="135"/>
    </row>
    <row r="6" spans="1:8" ht="15" thickBot="1" x14ac:dyDescent="0.35">
      <c r="A6" s="132" t="s">
        <v>1</v>
      </c>
      <c r="B6" s="131"/>
      <c r="C6" s="133" t="s">
        <v>293</v>
      </c>
      <c r="D6" s="134"/>
      <c r="E6" s="134"/>
      <c r="F6" s="134"/>
      <c r="G6" s="135"/>
      <c r="H6" s="159" t="s">
        <v>294</v>
      </c>
    </row>
    <row r="7" spans="1:8" ht="21" thickBot="1" x14ac:dyDescent="0.35">
      <c r="A7" s="133"/>
      <c r="B7" s="135"/>
      <c r="C7" s="113" t="s">
        <v>182</v>
      </c>
      <c r="D7" s="109" t="s">
        <v>295</v>
      </c>
      <c r="E7" s="113" t="s">
        <v>296</v>
      </c>
      <c r="F7" s="113" t="s">
        <v>183</v>
      </c>
      <c r="G7" s="113" t="s">
        <v>185</v>
      </c>
      <c r="H7" s="137"/>
    </row>
    <row r="8" spans="1:8" x14ac:dyDescent="0.3">
      <c r="A8" s="216" t="s">
        <v>297</v>
      </c>
      <c r="B8" s="217"/>
      <c r="C8" s="122">
        <f>+C9+C17+C27+C37+C47+C57+C61+C70+C74</f>
        <v>65684673.670000002</v>
      </c>
      <c r="D8" s="122">
        <f>+D9+D17+D27+D37+D47+D57+D61+D70+D74</f>
        <v>6598273</v>
      </c>
      <c r="E8" s="122">
        <f>+E9+E17+E27+E37+E47+E57+E61+E70+E74</f>
        <v>72282946.670000002</v>
      </c>
      <c r="F8" s="122">
        <f>++F9+F17+F27+F37+F47+F57+F61+F70+F74</f>
        <v>57080483</v>
      </c>
      <c r="G8" s="122">
        <f>++G9+G17+G27+G37+G47+G57+G61+G70+G74</f>
        <v>57080483</v>
      </c>
      <c r="H8" s="122">
        <f>+E8-F8</f>
        <v>15202463.670000002</v>
      </c>
    </row>
    <row r="9" spans="1:8" x14ac:dyDescent="0.3">
      <c r="A9" s="205" t="s">
        <v>298</v>
      </c>
      <c r="B9" s="201"/>
      <c r="C9" s="119">
        <f>SUM(C10:C16)</f>
        <v>33921076.670000002</v>
      </c>
      <c r="D9" s="119">
        <f>SUM(D10:D16)</f>
        <v>209260</v>
      </c>
      <c r="E9" s="119">
        <f>SUM(E10:E16)</f>
        <v>34130336.670000002</v>
      </c>
      <c r="F9" s="119">
        <f>SUM(F10:F16)</f>
        <v>34039202</v>
      </c>
      <c r="G9" s="119">
        <f>SUM(G10:G16)</f>
        <v>34039202</v>
      </c>
      <c r="H9" s="119">
        <f>+E9-F9</f>
        <v>91134.670000001788</v>
      </c>
    </row>
    <row r="10" spans="1:8" x14ac:dyDescent="0.3">
      <c r="A10" s="46"/>
      <c r="B10" s="47" t="s">
        <v>299</v>
      </c>
      <c r="C10" s="119">
        <v>12873916.489999998</v>
      </c>
      <c r="D10" s="119">
        <v>1110161</v>
      </c>
      <c r="E10" s="119">
        <f t="shared" ref="E10:E16" si="0">C10+D10</f>
        <v>13984077.489999998</v>
      </c>
      <c r="F10" s="119">
        <v>13984077</v>
      </c>
      <c r="G10" s="119">
        <v>13984077</v>
      </c>
      <c r="H10" s="119">
        <f t="shared" ref="H10:H73" si="1">+E10-F10</f>
        <v>0.48999999836087227</v>
      </c>
    </row>
    <row r="11" spans="1:8" x14ac:dyDescent="0.3">
      <c r="A11" s="46"/>
      <c r="B11" s="47" t="s">
        <v>300</v>
      </c>
      <c r="C11" s="119">
        <v>402967</v>
      </c>
      <c r="D11" s="119">
        <v>350268</v>
      </c>
      <c r="E11" s="119">
        <f t="shared" si="0"/>
        <v>753235</v>
      </c>
      <c r="F11" s="119">
        <v>662101</v>
      </c>
      <c r="G11" s="119">
        <v>662101</v>
      </c>
      <c r="H11" s="119">
        <f t="shared" si="1"/>
        <v>91134</v>
      </c>
    </row>
    <row r="12" spans="1:8" x14ac:dyDescent="0.3">
      <c r="A12" s="46"/>
      <c r="B12" s="47" t="s">
        <v>301</v>
      </c>
      <c r="C12" s="119">
        <v>7654250</v>
      </c>
      <c r="D12" s="119">
        <v>4381272</v>
      </c>
      <c r="E12" s="119">
        <f t="shared" si="0"/>
        <v>12035522</v>
      </c>
      <c r="F12" s="119">
        <v>12035522</v>
      </c>
      <c r="G12" s="119">
        <v>12035522</v>
      </c>
      <c r="H12" s="119">
        <f t="shared" si="1"/>
        <v>0</v>
      </c>
    </row>
    <row r="13" spans="1:8" x14ac:dyDescent="0.3">
      <c r="A13" s="46"/>
      <c r="B13" s="47" t="s">
        <v>302</v>
      </c>
      <c r="C13" s="119">
        <v>4836393.18</v>
      </c>
      <c r="D13" s="119">
        <v>-2567620</v>
      </c>
      <c r="E13" s="119">
        <f t="shared" si="0"/>
        <v>2268773.1799999997</v>
      </c>
      <c r="F13" s="119">
        <v>2268773</v>
      </c>
      <c r="G13" s="119">
        <v>2268773</v>
      </c>
      <c r="H13" s="119">
        <f t="shared" si="1"/>
        <v>0.17999999970197678</v>
      </c>
    </row>
    <row r="14" spans="1:8" x14ac:dyDescent="0.3">
      <c r="A14" s="46"/>
      <c r="B14" s="47" t="s">
        <v>303</v>
      </c>
      <c r="C14" s="119">
        <v>2867877</v>
      </c>
      <c r="D14" s="119">
        <v>2220852</v>
      </c>
      <c r="E14" s="119">
        <f t="shared" si="0"/>
        <v>5088729</v>
      </c>
      <c r="F14" s="119">
        <v>5088729</v>
      </c>
      <c r="G14" s="119">
        <v>5088729</v>
      </c>
      <c r="H14" s="119">
        <f t="shared" si="1"/>
        <v>0</v>
      </c>
    </row>
    <row r="15" spans="1:8" x14ac:dyDescent="0.3">
      <c r="A15" s="46"/>
      <c r="B15" s="47" t="s">
        <v>304</v>
      </c>
      <c r="C15" s="119">
        <v>3453130</v>
      </c>
      <c r="D15" s="119">
        <v>-3453130</v>
      </c>
      <c r="E15" s="119">
        <f t="shared" si="0"/>
        <v>0</v>
      </c>
      <c r="F15" s="119">
        <v>0</v>
      </c>
      <c r="G15" s="119">
        <v>0</v>
      </c>
      <c r="H15" s="119">
        <f t="shared" si="1"/>
        <v>0</v>
      </c>
    </row>
    <row r="16" spans="1:8" x14ac:dyDescent="0.3">
      <c r="A16" s="46"/>
      <c r="B16" s="47" t="s">
        <v>305</v>
      </c>
      <c r="C16" s="119">
        <v>1832543</v>
      </c>
      <c r="D16" s="119">
        <v>-1832543</v>
      </c>
      <c r="E16" s="119">
        <f t="shared" si="0"/>
        <v>0</v>
      </c>
      <c r="F16" s="119">
        <v>0</v>
      </c>
      <c r="G16" s="119">
        <v>0</v>
      </c>
      <c r="H16" s="119">
        <f t="shared" si="1"/>
        <v>0</v>
      </c>
    </row>
    <row r="17" spans="1:8" x14ac:dyDescent="0.3">
      <c r="A17" s="205" t="s">
        <v>306</v>
      </c>
      <c r="B17" s="201"/>
      <c r="C17" s="119">
        <f>SUM(C18:C26)</f>
        <v>5010154</v>
      </c>
      <c r="D17" s="119">
        <f>SUM(D18:D26)</f>
        <v>2975713</v>
      </c>
      <c r="E17" s="119">
        <f>SUM(E18:E26)</f>
        <v>7985867</v>
      </c>
      <c r="F17" s="119">
        <f>SUM(F18:F26)</f>
        <v>7134986</v>
      </c>
      <c r="G17" s="119">
        <f>SUM(G18:G26)</f>
        <v>7134987</v>
      </c>
      <c r="H17" s="119">
        <f t="shared" si="1"/>
        <v>850881</v>
      </c>
    </row>
    <row r="18" spans="1:8" ht="20.399999999999999" x14ac:dyDescent="0.3">
      <c r="A18" s="46"/>
      <c r="B18" s="54" t="s">
        <v>307</v>
      </c>
      <c r="C18" s="119">
        <v>1168838</v>
      </c>
      <c r="D18" s="119">
        <v>756451</v>
      </c>
      <c r="E18" s="119">
        <f>C18+D18</f>
        <v>1925289</v>
      </c>
      <c r="F18" s="119">
        <v>1925256</v>
      </c>
      <c r="G18" s="119">
        <v>1925257</v>
      </c>
      <c r="H18" s="119">
        <f t="shared" si="1"/>
        <v>33</v>
      </c>
    </row>
    <row r="19" spans="1:8" x14ac:dyDescent="0.3">
      <c r="A19" s="46"/>
      <c r="B19" s="54" t="s">
        <v>308</v>
      </c>
      <c r="C19" s="119">
        <v>661574</v>
      </c>
      <c r="D19" s="119">
        <v>1308599</v>
      </c>
      <c r="E19" s="119">
        <f t="shared" ref="E19:E26" si="2">C19+D19</f>
        <v>1970173</v>
      </c>
      <c r="F19" s="119">
        <v>1970008</v>
      </c>
      <c r="G19" s="119">
        <v>1970008</v>
      </c>
      <c r="H19" s="119">
        <f t="shared" si="1"/>
        <v>165</v>
      </c>
    </row>
    <row r="20" spans="1:8" x14ac:dyDescent="0.3">
      <c r="A20" s="46"/>
      <c r="B20" s="54" t="s">
        <v>309</v>
      </c>
      <c r="C20" s="119">
        <v>140920</v>
      </c>
      <c r="D20" s="119">
        <v>-62500</v>
      </c>
      <c r="E20" s="119">
        <f t="shared" si="2"/>
        <v>78420</v>
      </c>
      <c r="F20" s="119">
        <v>49507</v>
      </c>
      <c r="G20" s="119">
        <v>49507</v>
      </c>
      <c r="H20" s="119">
        <f t="shared" si="1"/>
        <v>28913</v>
      </c>
    </row>
    <row r="21" spans="1:8" x14ac:dyDescent="0.3">
      <c r="A21" s="46"/>
      <c r="B21" s="54" t="s">
        <v>310</v>
      </c>
      <c r="C21" s="119">
        <v>1248183</v>
      </c>
      <c r="D21" s="119">
        <v>17500</v>
      </c>
      <c r="E21" s="119">
        <f t="shared" si="2"/>
        <v>1265683</v>
      </c>
      <c r="F21" s="119">
        <v>813703</v>
      </c>
      <c r="G21" s="119">
        <v>813703</v>
      </c>
      <c r="H21" s="119">
        <f t="shared" si="1"/>
        <v>451980</v>
      </c>
    </row>
    <row r="22" spans="1:8" x14ac:dyDescent="0.3">
      <c r="A22" s="46"/>
      <c r="B22" s="54" t="s">
        <v>311</v>
      </c>
      <c r="C22" s="119">
        <v>361134</v>
      </c>
      <c r="D22" s="119">
        <v>394000</v>
      </c>
      <c r="E22" s="119">
        <f t="shared" si="2"/>
        <v>755134</v>
      </c>
      <c r="F22" s="119">
        <v>385670</v>
      </c>
      <c r="G22" s="119">
        <v>385670</v>
      </c>
      <c r="H22" s="119">
        <f t="shared" si="1"/>
        <v>369464</v>
      </c>
    </row>
    <row r="23" spans="1:8" x14ac:dyDescent="0.3">
      <c r="A23" s="46"/>
      <c r="B23" s="54" t="s">
        <v>312</v>
      </c>
      <c r="C23" s="119">
        <v>583578</v>
      </c>
      <c r="D23" s="119">
        <v>337204</v>
      </c>
      <c r="E23" s="119">
        <f t="shared" si="2"/>
        <v>920782</v>
      </c>
      <c r="F23" s="119">
        <v>920782</v>
      </c>
      <c r="G23" s="119">
        <v>920782</v>
      </c>
      <c r="H23" s="119">
        <f t="shared" si="1"/>
        <v>0</v>
      </c>
    </row>
    <row r="24" spans="1:8" ht="20.399999999999999" x14ac:dyDescent="0.3">
      <c r="A24" s="46"/>
      <c r="B24" s="54" t="s">
        <v>313</v>
      </c>
      <c r="C24" s="119">
        <v>709539</v>
      </c>
      <c r="D24" s="119">
        <v>-171267</v>
      </c>
      <c r="E24" s="119">
        <f t="shared" si="2"/>
        <v>538272</v>
      </c>
      <c r="F24" s="119">
        <v>538272</v>
      </c>
      <c r="G24" s="119">
        <v>538272</v>
      </c>
      <c r="H24" s="119">
        <f t="shared" si="1"/>
        <v>0</v>
      </c>
    </row>
    <row r="25" spans="1:8" x14ac:dyDescent="0.3">
      <c r="A25" s="46"/>
      <c r="B25" s="47" t="s">
        <v>314</v>
      </c>
      <c r="C25" s="119">
        <v>6479</v>
      </c>
      <c r="D25" s="119">
        <v>-6479</v>
      </c>
      <c r="E25" s="119">
        <f t="shared" si="2"/>
        <v>0</v>
      </c>
      <c r="F25" s="119">
        <v>0</v>
      </c>
      <c r="G25" s="119">
        <v>0</v>
      </c>
      <c r="H25" s="119">
        <f t="shared" si="1"/>
        <v>0</v>
      </c>
    </row>
    <row r="26" spans="1:8" x14ac:dyDescent="0.3">
      <c r="A26" s="46"/>
      <c r="B26" s="47" t="s">
        <v>315</v>
      </c>
      <c r="C26" s="119">
        <v>129909</v>
      </c>
      <c r="D26" s="119">
        <v>402205</v>
      </c>
      <c r="E26" s="119">
        <f t="shared" si="2"/>
        <v>532114</v>
      </c>
      <c r="F26" s="119">
        <v>531788</v>
      </c>
      <c r="G26" s="119">
        <v>531788</v>
      </c>
      <c r="H26" s="119">
        <f t="shared" si="1"/>
        <v>326</v>
      </c>
    </row>
    <row r="27" spans="1:8" x14ac:dyDescent="0.3">
      <c r="A27" s="205" t="s">
        <v>316</v>
      </c>
      <c r="B27" s="201"/>
      <c r="C27" s="119">
        <f>SUM(C28:C36)</f>
        <v>13664115</v>
      </c>
      <c r="D27" s="119">
        <f>SUM(D28:D36)</f>
        <v>3091858</v>
      </c>
      <c r="E27" s="119">
        <f>SUM(E28:E36)</f>
        <v>16755973</v>
      </c>
      <c r="F27" s="119">
        <f>SUM(F28:F36)</f>
        <v>14043744</v>
      </c>
      <c r="G27" s="119">
        <f>SUM(G28:G36)</f>
        <v>14043743</v>
      </c>
      <c r="H27" s="119">
        <f t="shared" si="1"/>
        <v>2712229</v>
      </c>
    </row>
    <row r="28" spans="1:8" x14ac:dyDescent="0.3">
      <c r="A28" s="46"/>
      <c r="B28" s="47" t="s">
        <v>317</v>
      </c>
      <c r="C28" s="119">
        <v>3461951</v>
      </c>
      <c r="D28" s="119">
        <v>0</v>
      </c>
      <c r="E28" s="119">
        <f>C28+D28</f>
        <v>3461951</v>
      </c>
      <c r="F28" s="119">
        <v>2567050</v>
      </c>
      <c r="G28" s="119">
        <v>2567049</v>
      </c>
      <c r="H28" s="119">
        <f t="shared" si="1"/>
        <v>894901</v>
      </c>
    </row>
    <row r="29" spans="1:8" x14ac:dyDescent="0.3">
      <c r="A29" s="46"/>
      <c r="B29" s="47" t="s">
        <v>318</v>
      </c>
      <c r="C29" s="119">
        <v>838388</v>
      </c>
      <c r="D29" s="119">
        <v>511995</v>
      </c>
      <c r="E29" s="119">
        <f t="shared" ref="E29:E36" si="3">C29+D29</f>
        <v>1350383</v>
      </c>
      <c r="F29" s="119">
        <v>1350383</v>
      </c>
      <c r="G29" s="119">
        <v>1350383</v>
      </c>
      <c r="H29" s="119">
        <f t="shared" si="1"/>
        <v>0</v>
      </c>
    </row>
    <row r="30" spans="1:8" x14ac:dyDescent="0.3">
      <c r="A30" s="46"/>
      <c r="B30" s="54" t="s">
        <v>319</v>
      </c>
      <c r="C30" s="119">
        <v>2889043</v>
      </c>
      <c r="D30" s="119">
        <v>1838868</v>
      </c>
      <c r="E30" s="119">
        <f t="shared" si="3"/>
        <v>4727911</v>
      </c>
      <c r="F30" s="119">
        <v>4350153</v>
      </c>
      <c r="G30" s="119">
        <v>4350153</v>
      </c>
      <c r="H30" s="119">
        <f>+E30-F30</f>
        <v>377758</v>
      </c>
    </row>
    <row r="31" spans="1:8" x14ac:dyDescent="0.3">
      <c r="A31" s="46"/>
      <c r="B31" s="54" t="s">
        <v>320</v>
      </c>
      <c r="C31" s="119">
        <v>63600</v>
      </c>
      <c r="D31" s="119">
        <v>281536</v>
      </c>
      <c r="E31" s="119">
        <f t="shared" si="3"/>
        <v>345136</v>
      </c>
      <c r="F31" s="119">
        <v>345136</v>
      </c>
      <c r="G31" s="119">
        <v>345136</v>
      </c>
      <c r="H31" s="119">
        <f>+E31-F31</f>
        <v>0</v>
      </c>
    </row>
    <row r="32" spans="1:8" ht="20.399999999999999" x14ac:dyDescent="0.3">
      <c r="A32" s="46"/>
      <c r="B32" s="54" t="s">
        <v>321</v>
      </c>
      <c r="C32" s="119">
        <v>4015761</v>
      </c>
      <c r="D32" s="119">
        <v>-1429742</v>
      </c>
      <c r="E32" s="119">
        <f>C32+D32</f>
        <v>2586019</v>
      </c>
      <c r="F32" s="119">
        <v>1390098</v>
      </c>
      <c r="G32" s="119">
        <v>1390098</v>
      </c>
      <c r="H32" s="119">
        <f t="shared" ref="H32:H35" si="4">+E32-F32</f>
        <v>1195921</v>
      </c>
    </row>
    <row r="33" spans="1:8" x14ac:dyDescent="0.3">
      <c r="A33" s="46"/>
      <c r="B33" s="54" t="s">
        <v>322</v>
      </c>
      <c r="C33" s="119">
        <v>338435</v>
      </c>
      <c r="D33" s="119">
        <v>0</v>
      </c>
      <c r="E33" s="119">
        <f t="shared" si="3"/>
        <v>338435</v>
      </c>
      <c r="F33" s="119">
        <v>312000</v>
      </c>
      <c r="G33" s="119">
        <v>312000</v>
      </c>
      <c r="H33" s="119">
        <f t="shared" si="4"/>
        <v>26435</v>
      </c>
    </row>
    <row r="34" spans="1:8" x14ac:dyDescent="0.3">
      <c r="A34" s="46"/>
      <c r="B34" s="54" t="s">
        <v>323</v>
      </c>
      <c r="C34" s="119">
        <v>731600</v>
      </c>
      <c r="D34" s="119">
        <v>1814009</v>
      </c>
      <c r="E34" s="119">
        <f t="shared" si="3"/>
        <v>2545609</v>
      </c>
      <c r="F34" s="119">
        <v>2545609</v>
      </c>
      <c r="G34" s="119">
        <v>2545609</v>
      </c>
      <c r="H34" s="119">
        <f t="shared" si="4"/>
        <v>0</v>
      </c>
    </row>
    <row r="35" spans="1:8" x14ac:dyDescent="0.3">
      <c r="A35" s="46"/>
      <c r="B35" s="54" t="s">
        <v>324</v>
      </c>
      <c r="C35" s="119">
        <v>1325337</v>
      </c>
      <c r="D35" s="119">
        <v>37596</v>
      </c>
      <c r="E35" s="119">
        <f t="shared" si="3"/>
        <v>1362933</v>
      </c>
      <c r="F35" s="119">
        <v>1145719</v>
      </c>
      <c r="G35" s="119">
        <v>1145719</v>
      </c>
      <c r="H35" s="119">
        <f t="shared" si="4"/>
        <v>217214</v>
      </c>
    </row>
    <row r="36" spans="1:8" x14ac:dyDescent="0.3">
      <c r="A36" s="46"/>
      <c r="B36" s="47" t="s">
        <v>325</v>
      </c>
      <c r="C36" s="119">
        <v>0</v>
      </c>
      <c r="D36" s="119">
        <v>37596</v>
      </c>
      <c r="E36" s="119">
        <f t="shared" si="3"/>
        <v>37596</v>
      </c>
      <c r="F36" s="119">
        <v>37596</v>
      </c>
      <c r="G36" s="119">
        <v>37596</v>
      </c>
      <c r="H36" s="119">
        <f>+E36-F36</f>
        <v>0</v>
      </c>
    </row>
    <row r="37" spans="1:8" ht="25.5" customHeight="1" x14ac:dyDescent="0.3">
      <c r="A37" s="215" t="s">
        <v>326</v>
      </c>
      <c r="B37" s="203"/>
      <c r="C37" s="119">
        <f>SUM(C38:C46)</f>
        <v>0</v>
      </c>
      <c r="D37" s="119">
        <f>SUM(D38:D46)</f>
        <v>240300</v>
      </c>
      <c r="E37" s="119">
        <f>SUM(E38:E46)</f>
        <v>240300</v>
      </c>
      <c r="F37" s="119">
        <f>SUM(F38:F46)</f>
        <v>240300</v>
      </c>
      <c r="G37" s="119">
        <f>SUM(G38:G46)</f>
        <v>240300</v>
      </c>
      <c r="H37" s="119">
        <f t="shared" si="1"/>
        <v>0</v>
      </c>
    </row>
    <row r="38" spans="1:8" x14ac:dyDescent="0.3">
      <c r="A38" s="46"/>
      <c r="B38" s="47" t="s">
        <v>327</v>
      </c>
      <c r="C38" s="119">
        <v>0</v>
      </c>
      <c r="D38" s="119">
        <v>0</v>
      </c>
      <c r="E38" s="119">
        <v>0</v>
      </c>
      <c r="F38" s="119">
        <v>0</v>
      </c>
      <c r="G38" s="119">
        <v>0</v>
      </c>
      <c r="H38" s="119">
        <f t="shared" si="1"/>
        <v>0</v>
      </c>
    </row>
    <row r="39" spans="1:8" x14ac:dyDescent="0.3">
      <c r="A39" s="46"/>
      <c r="B39" s="47" t="s">
        <v>328</v>
      </c>
      <c r="C39" s="119">
        <v>0</v>
      </c>
      <c r="D39" s="119">
        <v>0</v>
      </c>
      <c r="E39" s="119">
        <v>0</v>
      </c>
      <c r="F39" s="119"/>
      <c r="G39" s="119">
        <v>0</v>
      </c>
      <c r="H39" s="119">
        <f t="shared" si="1"/>
        <v>0</v>
      </c>
    </row>
    <row r="40" spans="1:8" x14ac:dyDescent="0.3">
      <c r="A40" s="46"/>
      <c r="B40" s="47" t="s">
        <v>329</v>
      </c>
      <c r="C40" s="119">
        <v>0</v>
      </c>
      <c r="D40" s="119">
        <v>0</v>
      </c>
      <c r="E40" s="119">
        <v>0</v>
      </c>
      <c r="F40" s="119">
        <v>0</v>
      </c>
      <c r="G40" s="119">
        <v>0</v>
      </c>
      <c r="H40" s="119">
        <f t="shared" si="1"/>
        <v>0</v>
      </c>
    </row>
    <row r="41" spans="1:8" x14ac:dyDescent="0.3">
      <c r="A41" s="46"/>
      <c r="B41" s="47" t="s">
        <v>330</v>
      </c>
      <c r="C41" s="119">
        <v>0</v>
      </c>
      <c r="D41" s="119">
        <v>240300</v>
      </c>
      <c r="E41" s="119">
        <f>C41+D41</f>
        <v>240300</v>
      </c>
      <c r="F41" s="119">
        <v>240300</v>
      </c>
      <c r="G41" s="119">
        <v>240300</v>
      </c>
      <c r="H41" s="119">
        <f t="shared" si="1"/>
        <v>0</v>
      </c>
    </row>
    <row r="42" spans="1:8" x14ac:dyDescent="0.3">
      <c r="A42" s="46"/>
      <c r="B42" s="47" t="s">
        <v>331</v>
      </c>
      <c r="C42" s="119">
        <v>0</v>
      </c>
      <c r="D42" s="119">
        <v>0</v>
      </c>
      <c r="E42" s="119">
        <v>0</v>
      </c>
      <c r="F42" s="119">
        <v>0</v>
      </c>
      <c r="G42" s="119">
        <v>0</v>
      </c>
      <c r="H42" s="119">
        <f t="shared" si="1"/>
        <v>0</v>
      </c>
    </row>
    <row r="43" spans="1:8" x14ac:dyDescent="0.3">
      <c r="A43" s="46"/>
      <c r="B43" s="47" t="s">
        <v>332</v>
      </c>
      <c r="C43" s="119">
        <v>0</v>
      </c>
      <c r="D43" s="119">
        <v>0</v>
      </c>
      <c r="E43" s="119">
        <v>0</v>
      </c>
      <c r="F43" s="119">
        <v>0</v>
      </c>
      <c r="G43" s="119">
        <v>0</v>
      </c>
      <c r="H43" s="119">
        <f t="shared" si="1"/>
        <v>0</v>
      </c>
    </row>
    <row r="44" spans="1:8" x14ac:dyDescent="0.3">
      <c r="A44" s="46"/>
      <c r="B44" s="47" t="s">
        <v>333</v>
      </c>
      <c r="C44" s="119">
        <v>0</v>
      </c>
      <c r="D44" s="119">
        <v>0</v>
      </c>
      <c r="E44" s="119">
        <v>0</v>
      </c>
      <c r="F44" s="119">
        <v>0</v>
      </c>
      <c r="G44" s="119">
        <v>0</v>
      </c>
      <c r="H44" s="119">
        <f t="shared" si="1"/>
        <v>0</v>
      </c>
    </row>
    <row r="45" spans="1:8" x14ac:dyDescent="0.3">
      <c r="A45" s="46"/>
      <c r="B45" s="47" t="s">
        <v>334</v>
      </c>
      <c r="C45" s="119">
        <v>0</v>
      </c>
      <c r="D45" s="119">
        <v>0</v>
      </c>
      <c r="E45" s="119">
        <v>0</v>
      </c>
      <c r="F45" s="119">
        <v>0</v>
      </c>
      <c r="G45" s="119">
        <v>0</v>
      </c>
      <c r="H45" s="119">
        <f t="shared" si="1"/>
        <v>0</v>
      </c>
    </row>
    <row r="46" spans="1:8" x14ac:dyDescent="0.3">
      <c r="A46" s="46"/>
      <c r="B46" s="47" t="s">
        <v>335</v>
      </c>
      <c r="C46" s="119">
        <v>0</v>
      </c>
      <c r="D46" s="119">
        <v>0</v>
      </c>
      <c r="E46" s="119">
        <v>0</v>
      </c>
      <c r="F46" s="119">
        <v>0</v>
      </c>
      <c r="G46" s="119">
        <v>0</v>
      </c>
      <c r="H46" s="119">
        <f t="shared" si="1"/>
        <v>0</v>
      </c>
    </row>
    <row r="47" spans="1:8" ht="24.75" customHeight="1" x14ac:dyDescent="0.3">
      <c r="A47" s="215" t="s">
        <v>336</v>
      </c>
      <c r="B47" s="203"/>
      <c r="C47" s="119">
        <f>SUM(C48:C56)</f>
        <v>6544664</v>
      </c>
      <c r="D47" s="119">
        <f>SUM(D48:D56)</f>
        <v>81142</v>
      </c>
      <c r="E47" s="119">
        <f>SUM(E48:E56)</f>
        <v>6625806</v>
      </c>
      <c r="F47" s="119">
        <f>SUM(F48:F56)</f>
        <v>1622251</v>
      </c>
      <c r="G47" s="119">
        <f>SUM(G48:G56)</f>
        <v>1622251</v>
      </c>
      <c r="H47" s="119">
        <f t="shared" si="1"/>
        <v>5003555</v>
      </c>
    </row>
    <row r="48" spans="1:8" x14ac:dyDescent="0.3">
      <c r="A48" s="46"/>
      <c r="B48" s="47" t="s">
        <v>337</v>
      </c>
      <c r="C48" s="119">
        <v>1121620</v>
      </c>
      <c r="D48" s="119">
        <v>81142</v>
      </c>
      <c r="E48" s="119">
        <f>C48+D48</f>
        <v>1202762</v>
      </c>
      <c r="F48" s="119">
        <v>246833</v>
      </c>
      <c r="G48" s="119">
        <v>246833</v>
      </c>
      <c r="H48" s="119">
        <f t="shared" si="1"/>
        <v>955929</v>
      </c>
    </row>
    <row r="49" spans="1:8" x14ac:dyDescent="0.3">
      <c r="A49" s="46"/>
      <c r="B49" s="47" t="s">
        <v>338</v>
      </c>
      <c r="C49" s="119">
        <v>1121620</v>
      </c>
      <c r="D49" s="119">
        <v>0</v>
      </c>
      <c r="E49" s="119">
        <f t="shared" ref="E49:E56" si="5">C49+D49</f>
        <v>1121620</v>
      </c>
      <c r="F49" s="119">
        <v>230984</v>
      </c>
      <c r="G49" s="119">
        <v>230984</v>
      </c>
      <c r="H49" s="119">
        <f>+E49-G49</f>
        <v>890636</v>
      </c>
    </row>
    <row r="50" spans="1:8" x14ac:dyDescent="0.3">
      <c r="A50" s="46"/>
      <c r="B50" s="47" t="s">
        <v>339</v>
      </c>
      <c r="C50" s="119">
        <v>1942309</v>
      </c>
      <c r="D50" s="119">
        <v>-22814</v>
      </c>
      <c r="E50" s="119">
        <f t="shared" si="5"/>
        <v>1919495</v>
      </c>
      <c r="F50" s="119">
        <v>0</v>
      </c>
      <c r="G50" s="119">
        <v>0</v>
      </c>
      <c r="H50" s="119">
        <f t="shared" si="1"/>
        <v>1919495</v>
      </c>
    </row>
    <row r="51" spans="1:8" x14ac:dyDescent="0.3">
      <c r="A51" s="46"/>
      <c r="B51" s="47" t="s">
        <v>340</v>
      </c>
      <c r="C51" s="119">
        <v>1237495</v>
      </c>
      <c r="D51" s="119">
        <v>0</v>
      </c>
      <c r="E51" s="119">
        <f t="shared" si="5"/>
        <v>1237495</v>
      </c>
      <c r="F51" s="119">
        <v>0</v>
      </c>
      <c r="G51" s="119">
        <v>0</v>
      </c>
      <c r="H51" s="119">
        <f t="shared" si="1"/>
        <v>1237495</v>
      </c>
    </row>
    <row r="52" spans="1:8" x14ac:dyDescent="0.3">
      <c r="A52" s="46"/>
      <c r="B52" s="47" t="s">
        <v>341</v>
      </c>
      <c r="C52" s="119">
        <v>0</v>
      </c>
      <c r="D52" s="119">
        <v>0</v>
      </c>
      <c r="E52" s="119">
        <f t="shared" si="5"/>
        <v>0</v>
      </c>
      <c r="F52" s="119">
        <v>0</v>
      </c>
      <c r="G52" s="119">
        <v>0</v>
      </c>
      <c r="H52" s="119">
        <f t="shared" si="1"/>
        <v>0</v>
      </c>
    </row>
    <row r="53" spans="1:8" x14ac:dyDescent="0.3">
      <c r="A53" s="46"/>
      <c r="B53" s="47" t="s">
        <v>342</v>
      </c>
      <c r="C53" s="119">
        <v>1121620</v>
      </c>
      <c r="D53" s="119">
        <v>22814</v>
      </c>
      <c r="E53" s="119">
        <f t="shared" si="5"/>
        <v>1144434</v>
      </c>
      <c r="F53" s="119">
        <v>1144434</v>
      </c>
      <c r="G53" s="119">
        <v>1144434</v>
      </c>
      <c r="H53" s="119">
        <f t="shared" si="1"/>
        <v>0</v>
      </c>
    </row>
    <row r="54" spans="1:8" x14ac:dyDescent="0.3">
      <c r="A54" s="46"/>
      <c r="B54" s="47" t="s">
        <v>343</v>
      </c>
      <c r="C54" s="119">
        <v>0</v>
      </c>
      <c r="D54" s="119">
        <v>0</v>
      </c>
      <c r="E54" s="119">
        <f t="shared" si="5"/>
        <v>0</v>
      </c>
      <c r="F54" s="119">
        <v>0</v>
      </c>
      <c r="G54" s="119">
        <v>0</v>
      </c>
      <c r="H54" s="119">
        <f t="shared" si="1"/>
        <v>0</v>
      </c>
    </row>
    <row r="55" spans="1:8" x14ac:dyDescent="0.3">
      <c r="A55" s="46"/>
      <c r="B55" s="47" t="s">
        <v>344</v>
      </c>
      <c r="C55" s="119">
        <v>0</v>
      </c>
      <c r="D55" s="119">
        <v>0</v>
      </c>
      <c r="E55" s="119">
        <f t="shared" si="5"/>
        <v>0</v>
      </c>
      <c r="F55" s="119">
        <v>0</v>
      </c>
      <c r="G55" s="119">
        <v>0</v>
      </c>
      <c r="H55" s="119">
        <f t="shared" si="1"/>
        <v>0</v>
      </c>
    </row>
    <row r="56" spans="1:8" x14ac:dyDescent="0.3">
      <c r="A56" s="46"/>
      <c r="B56" s="47" t="s">
        <v>345</v>
      </c>
      <c r="C56" s="119">
        <v>0</v>
      </c>
      <c r="D56" s="119">
        <v>0</v>
      </c>
      <c r="E56" s="119">
        <f t="shared" si="5"/>
        <v>0</v>
      </c>
      <c r="F56" s="119">
        <v>0</v>
      </c>
      <c r="G56" s="119">
        <v>0</v>
      </c>
      <c r="H56" s="119">
        <f t="shared" si="1"/>
        <v>0</v>
      </c>
    </row>
    <row r="57" spans="1:8" x14ac:dyDescent="0.3">
      <c r="A57" s="205" t="s">
        <v>346</v>
      </c>
      <c r="B57" s="201"/>
      <c r="C57" s="119">
        <f>SUM(C58:C60)</f>
        <v>6544664</v>
      </c>
      <c r="D57" s="119">
        <f>SUM(D58:D60)</f>
        <v>0</v>
      </c>
      <c r="E57" s="119">
        <f>SUM(E58:E60)</f>
        <v>6544664</v>
      </c>
      <c r="F57" s="119">
        <f>SUM(F58:F60)</f>
        <v>0</v>
      </c>
      <c r="G57" s="119">
        <f>SUM(G58:G60)</f>
        <v>0</v>
      </c>
      <c r="H57" s="119">
        <f t="shared" si="1"/>
        <v>6544664</v>
      </c>
    </row>
    <row r="58" spans="1:8" x14ac:dyDescent="0.3">
      <c r="A58" s="46"/>
      <c r="B58" s="47" t="s">
        <v>347</v>
      </c>
      <c r="C58" s="119">
        <v>0</v>
      </c>
      <c r="D58" s="119">
        <v>0</v>
      </c>
      <c r="E58" s="119">
        <v>0</v>
      </c>
      <c r="F58" s="119">
        <v>0</v>
      </c>
      <c r="G58" s="119">
        <v>0</v>
      </c>
      <c r="H58" s="119">
        <f t="shared" si="1"/>
        <v>0</v>
      </c>
    </row>
    <row r="59" spans="1:8" x14ac:dyDescent="0.3">
      <c r="A59" s="46"/>
      <c r="B59" s="47" t="s">
        <v>348</v>
      </c>
      <c r="C59" s="119">
        <v>6544664</v>
      </c>
      <c r="D59" s="119">
        <v>0</v>
      </c>
      <c r="E59" s="119">
        <f>++C59+D59</f>
        <v>6544664</v>
      </c>
      <c r="F59" s="119">
        <v>0</v>
      </c>
      <c r="G59" s="119">
        <v>0</v>
      </c>
      <c r="H59" s="119">
        <f t="shared" si="1"/>
        <v>6544664</v>
      </c>
    </row>
    <row r="60" spans="1:8" x14ac:dyDescent="0.3">
      <c r="A60" s="46"/>
      <c r="B60" s="47" t="s">
        <v>349</v>
      </c>
      <c r="C60" s="119">
        <v>0</v>
      </c>
      <c r="D60" s="119">
        <v>0</v>
      </c>
      <c r="E60" s="119">
        <v>0</v>
      </c>
      <c r="F60" s="119">
        <v>0</v>
      </c>
      <c r="G60" s="119">
        <v>0</v>
      </c>
      <c r="H60" s="119">
        <f t="shared" si="1"/>
        <v>0</v>
      </c>
    </row>
    <row r="61" spans="1:8" ht="22.5" customHeight="1" x14ac:dyDescent="0.3">
      <c r="A61" s="215" t="s">
        <v>350</v>
      </c>
      <c r="B61" s="203"/>
      <c r="C61" s="119">
        <f>SUM(C62:C69)</f>
        <v>0</v>
      </c>
      <c r="D61" s="119">
        <f>SUM(D62:D69)</f>
        <v>0</v>
      </c>
      <c r="E61" s="119">
        <f>SUM(E62:E69)</f>
        <v>0</v>
      </c>
      <c r="F61" s="119">
        <f>SUM(F62:F69)</f>
        <v>0</v>
      </c>
      <c r="G61" s="119">
        <f>SUM(G62:G69)</f>
        <v>0</v>
      </c>
      <c r="H61" s="119">
        <f t="shared" si="1"/>
        <v>0</v>
      </c>
    </row>
    <row r="62" spans="1:8" x14ac:dyDescent="0.3">
      <c r="A62" s="46"/>
      <c r="B62" s="47" t="s">
        <v>351</v>
      </c>
      <c r="C62" s="119">
        <v>0</v>
      </c>
      <c r="D62" s="119">
        <v>0</v>
      </c>
      <c r="E62" s="119">
        <v>0</v>
      </c>
      <c r="F62" s="119">
        <v>0</v>
      </c>
      <c r="G62" s="119">
        <v>0</v>
      </c>
      <c r="H62" s="119">
        <f t="shared" si="1"/>
        <v>0</v>
      </c>
    </row>
    <row r="63" spans="1:8" x14ac:dyDescent="0.3">
      <c r="A63" s="46"/>
      <c r="B63" s="47" t="s">
        <v>352</v>
      </c>
      <c r="C63" s="119">
        <v>0</v>
      </c>
      <c r="D63" s="119">
        <v>0</v>
      </c>
      <c r="E63" s="119">
        <v>0</v>
      </c>
      <c r="F63" s="119">
        <v>0</v>
      </c>
      <c r="G63" s="119">
        <v>0</v>
      </c>
      <c r="H63" s="119">
        <f t="shared" si="1"/>
        <v>0</v>
      </c>
    </row>
    <row r="64" spans="1:8" x14ac:dyDescent="0.3">
      <c r="A64" s="46"/>
      <c r="B64" s="47" t="s">
        <v>353</v>
      </c>
      <c r="C64" s="119">
        <v>0</v>
      </c>
      <c r="D64" s="119">
        <v>0</v>
      </c>
      <c r="E64" s="119">
        <v>0</v>
      </c>
      <c r="F64" s="119">
        <v>0</v>
      </c>
      <c r="G64" s="119">
        <v>0</v>
      </c>
      <c r="H64" s="119">
        <f t="shared" si="1"/>
        <v>0</v>
      </c>
    </row>
    <row r="65" spans="1:8" x14ac:dyDescent="0.3">
      <c r="A65" s="46"/>
      <c r="B65" s="47" t="s">
        <v>354</v>
      </c>
      <c r="C65" s="119">
        <v>0</v>
      </c>
      <c r="D65" s="119">
        <v>0</v>
      </c>
      <c r="E65" s="119">
        <v>0</v>
      </c>
      <c r="F65" s="119">
        <v>0</v>
      </c>
      <c r="G65" s="119">
        <v>0</v>
      </c>
      <c r="H65" s="119">
        <f t="shared" si="1"/>
        <v>0</v>
      </c>
    </row>
    <row r="66" spans="1:8" x14ac:dyDescent="0.3">
      <c r="A66" s="46"/>
      <c r="B66" s="47" t="s">
        <v>355</v>
      </c>
      <c r="C66" s="119">
        <v>0</v>
      </c>
      <c r="D66" s="119">
        <v>0</v>
      </c>
      <c r="E66" s="119">
        <v>0</v>
      </c>
      <c r="F66" s="119">
        <v>0</v>
      </c>
      <c r="G66" s="119">
        <v>0</v>
      </c>
      <c r="H66" s="119">
        <f t="shared" si="1"/>
        <v>0</v>
      </c>
    </row>
    <row r="67" spans="1:8" x14ac:dyDescent="0.3">
      <c r="A67" s="46"/>
      <c r="B67" s="47" t="s">
        <v>356</v>
      </c>
      <c r="C67" s="119">
        <v>0</v>
      </c>
      <c r="D67" s="119">
        <v>0</v>
      </c>
      <c r="E67" s="119">
        <v>0</v>
      </c>
      <c r="F67" s="119">
        <v>0</v>
      </c>
      <c r="G67" s="119">
        <v>0</v>
      </c>
      <c r="H67" s="119">
        <f t="shared" si="1"/>
        <v>0</v>
      </c>
    </row>
    <row r="68" spans="1:8" x14ac:dyDescent="0.3">
      <c r="A68" s="46"/>
      <c r="B68" s="47" t="s">
        <v>357</v>
      </c>
      <c r="C68" s="119">
        <v>0</v>
      </c>
      <c r="D68" s="119">
        <v>0</v>
      </c>
      <c r="E68" s="119">
        <v>0</v>
      </c>
      <c r="F68" s="119">
        <v>0</v>
      </c>
      <c r="G68" s="119">
        <v>0</v>
      </c>
      <c r="H68" s="119">
        <f t="shared" si="1"/>
        <v>0</v>
      </c>
    </row>
    <row r="69" spans="1:8" x14ac:dyDescent="0.3">
      <c r="A69" s="46"/>
      <c r="B69" s="54" t="s">
        <v>358</v>
      </c>
      <c r="C69" s="119">
        <v>0</v>
      </c>
      <c r="D69" s="119">
        <v>0</v>
      </c>
      <c r="E69" s="119">
        <v>0</v>
      </c>
      <c r="F69" s="119">
        <v>0</v>
      </c>
      <c r="G69" s="119">
        <v>0</v>
      </c>
      <c r="H69" s="119">
        <f t="shared" si="1"/>
        <v>0</v>
      </c>
    </row>
    <row r="70" spans="1:8" x14ac:dyDescent="0.3">
      <c r="A70" s="205" t="s">
        <v>359</v>
      </c>
      <c r="B70" s="201"/>
      <c r="C70" s="119">
        <f>SUM(C71:C73)</f>
        <v>0</v>
      </c>
      <c r="D70" s="119">
        <f>SUM(D71:D73)</f>
        <v>0</v>
      </c>
      <c r="E70" s="119">
        <f>SUM(E71:E73)</f>
        <v>0</v>
      </c>
      <c r="F70" s="119">
        <f>SUM(F71:F73)</f>
        <v>0</v>
      </c>
      <c r="G70" s="119">
        <f>SUM(G71:G73)</f>
        <v>0</v>
      </c>
      <c r="H70" s="119">
        <f t="shared" si="1"/>
        <v>0</v>
      </c>
    </row>
    <row r="71" spans="1:8" x14ac:dyDescent="0.3">
      <c r="A71" s="46"/>
      <c r="B71" s="47" t="s">
        <v>360</v>
      </c>
      <c r="C71" s="119">
        <v>0</v>
      </c>
      <c r="D71" s="119">
        <v>0</v>
      </c>
      <c r="E71" s="119">
        <v>0</v>
      </c>
      <c r="F71" s="119">
        <v>0</v>
      </c>
      <c r="G71" s="119">
        <v>0</v>
      </c>
      <c r="H71" s="119">
        <f t="shared" si="1"/>
        <v>0</v>
      </c>
    </row>
    <row r="72" spans="1:8" x14ac:dyDescent="0.3">
      <c r="A72" s="46"/>
      <c r="B72" s="47" t="s">
        <v>361</v>
      </c>
      <c r="C72" s="119">
        <v>0</v>
      </c>
      <c r="D72" s="119">
        <v>0</v>
      </c>
      <c r="E72" s="119">
        <v>0</v>
      </c>
      <c r="F72" s="119">
        <v>0</v>
      </c>
      <c r="G72" s="119">
        <v>0</v>
      </c>
      <c r="H72" s="119">
        <f t="shared" si="1"/>
        <v>0</v>
      </c>
    </row>
    <row r="73" spans="1:8" x14ac:dyDescent="0.3">
      <c r="A73" s="46"/>
      <c r="B73" s="47" t="s">
        <v>362</v>
      </c>
      <c r="C73" s="119">
        <v>0</v>
      </c>
      <c r="D73" s="119">
        <v>0</v>
      </c>
      <c r="E73" s="119">
        <v>0</v>
      </c>
      <c r="F73" s="119">
        <v>0</v>
      </c>
      <c r="G73" s="119">
        <v>0</v>
      </c>
      <c r="H73" s="119">
        <f t="shared" si="1"/>
        <v>0</v>
      </c>
    </row>
    <row r="74" spans="1:8" x14ac:dyDescent="0.3">
      <c r="A74" s="205" t="s">
        <v>363</v>
      </c>
      <c r="B74" s="201"/>
      <c r="C74" s="119">
        <f>SUM(C75:C81)</f>
        <v>0</v>
      </c>
      <c r="D74" s="119">
        <f>SUM(D75:D81)</f>
        <v>0</v>
      </c>
      <c r="E74" s="119">
        <f>SUM(E75:E81)</f>
        <v>0</v>
      </c>
      <c r="F74" s="119">
        <f>SUM(F75:F81)</f>
        <v>0</v>
      </c>
      <c r="G74" s="119">
        <f>SUM(G75:G81)</f>
        <v>0</v>
      </c>
      <c r="H74" s="119">
        <f t="shared" ref="H74:H137" si="6">+E74-F74</f>
        <v>0</v>
      </c>
    </row>
    <row r="75" spans="1:8" x14ac:dyDescent="0.3">
      <c r="A75" s="46"/>
      <c r="B75" s="47" t="s">
        <v>364</v>
      </c>
      <c r="C75" s="119">
        <v>0</v>
      </c>
      <c r="D75" s="119">
        <v>0</v>
      </c>
      <c r="E75" s="119">
        <v>0</v>
      </c>
      <c r="F75" s="119">
        <v>0</v>
      </c>
      <c r="G75" s="119">
        <v>0</v>
      </c>
      <c r="H75" s="119">
        <f t="shared" si="6"/>
        <v>0</v>
      </c>
    </row>
    <row r="76" spans="1:8" x14ac:dyDescent="0.3">
      <c r="A76" s="46"/>
      <c r="B76" s="47" t="s">
        <v>365</v>
      </c>
      <c r="C76" s="119">
        <v>0</v>
      </c>
      <c r="D76" s="119">
        <v>0</v>
      </c>
      <c r="E76" s="119">
        <v>0</v>
      </c>
      <c r="F76" s="119">
        <v>0</v>
      </c>
      <c r="G76" s="119">
        <v>0</v>
      </c>
      <c r="H76" s="119">
        <f t="shared" si="6"/>
        <v>0</v>
      </c>
    </row>
    <row r="77" spans="1:8" x14ac:dyDescent="0.3">
      <c r="A77" s="46"/>
      <c r="B77" s="47" t="s">
        <v>366</v>
      </c>
      <c r="C77" s="119">
        <v>0</v>
      </c>
      <c r="D77" s="119">
        <v>0</v>
      </c>
      <c r="E77" s="119">
        <v>0</v>
      </c>
      <c r="F77" s="119">
        <v>0</v>
      </c>
      <c r="G77" s="119">
        <v>0</v>
      </c>
      <c r="H77" s="119">
        <f t="shared" si="6"/>
        <v>0</v>
      </c>
    </row>
    <row r="78" spans="1:8" x14ac:dyDescent="0.3">
      <c r="A78" s="46"/>
      <c r="B78" s="47" t="s">
        <v>367</v>
      </c>
      <c r="C78" s="119">
        <v>0</v>
      </c>
      <c r="D78" s="119">
        <v>0</v>
      </c>
      <c r="E78" s="119">
        <v>0</v>
      </c>
      <c r="F78" s="119">
        <v>0</v>
      </c>
      <c r="G78" s="119">
        <v>0</v>
      </c>
      <c r="H78" s="119">
        <f>+E78-F78</f>
        <v>0</v>
      </c>
    </row>
    <row r="79" spans="1:8" x14ac:dyDescent="0.3">
      <c r="A79" s="46"/>
      <c r="B79" s="47" t="s">
        <v>368</v>
      </c>
      <c r="C79" s="119">
        <v>0</v>
      </c>
      <c r="D79" s="119">
        <v>0</v>
      </c>
      <c r="E79" s="119">
        <v>0</v>
      </c>
      <c r="F79" s="119">
        <v>0</v>
      </c>
      <c r="G79" s="119">
        <v>0</v>
      </c>
      <c r="H79" s="119">
        <f t="shared" si="6"/>
        <v>0</v>
      </c>
    </row>
    <row r="80" spans="1:8" x14ac:dyDescent="0.3">
      <c r="A80" s="46"/>
      <c r="B80" s="47" t="s">
        <v>369</v>
      </c>
      <c r="C80" s="119">
        <v>0</v>
      </c>
      <c r="D80" s="119">
        <v>0</v>
      </c>
      <c r="E80" s="119">
        <v>0</v>
      </c>
      <c r="F80" s="119">
        <v>0</v>
      </c>
      <c r="G80" s="119">
        <v>0</v>
      </c>
      <c r="H80" s="119">
        <f t="shared" si="6"/>
        <v>0</v>
      </c>
    </row>
    <row r="81" spans="1:9" x14ac:dyDescent="0.3">
      <c r="A81" s="46"/>
      <c r="B81" s="47" t="s">
        <v>370</v>
      </c>
      <c r="C81" s="119">
        <v>0</v>
      </c>
      <c r="D81" s="119">
        <v>0</v>
      </c>
      <c r="E81" s="119">
        <v>0</v>
      </c>
      <c r="F81" s="119">
        <v>0</v>
      </c>
      <c r="G81" s="119">
        <v>0</v>
      </c>
      <c r="H81" s="119">
        <f t="shared" si="6"/>
        <v>0</v>
      </c>
    </row>
    <row r="82" spans="1:9" x14ac:dyDescent="0.3">
      <c r="A82" s="210"/>
      <c r="B82" s="205"/>
      <c r="C82" s="119"/>
      <c r="D82" s="118"/>
      <c r="E82" s="118"/>
      <c r="F82" s="118"/>
      <c r="G82" s="119"/>
      <c r="H82" s="119"/>
    </row>
    <row r="83" spans="1:9" x14ac:dyDescent="0.3">
      <c r="A83" s="198" t="s">
        <v>371</v>
      </c>
      <c r="B83" s="199"/>
      <c r="C83" s="118">
        <f>+C84+C92+C102+C112+C122+C132+C136+C145+C149</f>
        <v>46845643</v>
      </c>
      <c r="D83" s="118">
        <f>+D84+D92+D102+D112+D122+D132+D136+D145+D149</f>
        <v>1486740</v>
      </c>
      <c r="E83" s="118">
        <f>+E84+E92+E102+E112+E122+E132+E136+E145+E149</f>
        <v>48332383</v>
      </c>
      <c r="F83" s="118">
        <f>+F84+F92+F102+F112+F122+F132+F136+F145+F149</f>
        <v>48323053.210000001</v>
      </c>
      <c r="G83" s="118">
        <f>+G84+G92+G102+G112+G122+G132+G136+G145+G149</f>
        <v>48196773</v>
      </c>
      <c r="H83" s="118">
        <f t="shared" si="6"/>
        <v>9329.7899999991059</v>
      </c>
      <c r="I83" s="125"/>
    </row>
    <row r="84" spans="1:9" x14ac:dyDescent="0.3">
      <c r="A84" s="205" t="s">
        <v>298</v>
      </c>
      <c r="B84" s="201"/>
      <c r="C84" s="119">
        <f>SUM(C85:C91)</f>
        <v>44590530</v>
      </c>
      <c r="D84" s="119">
        <f>SUM(D85:D91)</f>
        <v>-209260</v>
      </c>
      <c r="E84" s="119">
        <f>SUM(E85:E91)</f>
        <v>44381270</v>
      </c>
      <c r="F84" s="119">
        <f>SUM(F85:F91)</f>
        <v>44381270</v>
      </c>
      <c r="G84" s="119">
        <f>SUM(G85:G91)</f>
        <v>44381270</v>
      </c>
      <c r="H84" s="119">
        <f t="shared" si="6"/>
        <v>0</v>
      </c>
      <c r="I84" s="125"/>
    </row>
    <row r="85" spans="1:9" x14ac:dyDescent="0.3">
      <c r="A85" s="46"/>
      <c r="B85" s="47" t="s">
        <v>299</v>
      </c>
      <c r="C85" s="119">
        <v>25556745</v>
      </c>
      <c r="D85" s="119">
        <v>294643</v>
      </c>
      <c r="E85" s="119">
        <f>C85+D85</f>
        <v>25851388</v>
      </c>
      <c r="F85" s="119">
        <v>25851388</v>
      </c>
      <c r="G85" s="119">
        <v>25851388</v>
      </c>
      <c r="H85" s="119">
        <f t="shared" si="6"/>
        <v>0</v>
      </c>
      <c r="I85" s="125"/>
    </row>
    <row r="86" spans="1:9" x14ac:dyDescent="0.3">
      <c r="A86" s="46"/>
      <c r="B86" s="47" t="s">
        <v>300</v>
      </c>
      <c r="C86" s="119">
        <v>0</v>
      </c>
      <c r="D86" s="119">
        <v>0</v>
      </c>
      <c r="E86" s="119">
        <f t="shared" ref="E86:E91" si="7">C86+D86</f>
        <v>0</v>
      </c>
      <c r="F86" s="119">
        <v>0</v>
      </c>
      <c r="G86" s="119">
        <v>0</v>
      </c>
      <c r="H86" s="119">
        <f t="shared" si="6"/>
        <v>0</v>
      </c>
      <c r="I86" s="125"/>
    </row>
    <row r="87" spans="1:9" x14ac:dyDescent="0.3">
      <c r="A87" s="46"/>
      <c r="B87" s="47" t="s">
        <v>301</v>
      </c>
      <c r="C87" s="119">
        <v>4570616</v>
      </c>
      <c r="D87" s="119">
        <v>487771</v>
      </c>
      <c r="E87" s="119">
        <f t="shared" si="7"/>
        <v>5058387</v>
      </c>
      <c r="F87" s="119">
        <v>5058387</v>
      </c>
      <c r="G87" s="119">
        <v>5058387</v>
      </c>
      <c r="H87" s="119">
        <f t="shared" si="6"/>
        <v>0</v>
      </c>
      <c r="I87" s="125"/>
    </row>
    <row r="88" spans="1:9" x14ac:dyDescent="0.3">
      <c r="A88" s="46"/>
      <c r="B88" s="47" t="s">
        <v>302</v>
      </c>
      <c r="C88" s="119">
        <v>11780089</v>
      </c>
      <c r="D88" s="119">
        <v>-976224</v>
      </c>
      <c r="E88" s="119">
        <f t="shared" si="7"/>
        <v>10803865</v>
      </c>
      <c r="F88" s="119">
        <v>10803865</v>
      </c>
      <c r="G88" s="119">
        <v>10803865</v>
      </c>
      <c r="H88" s="119">
        <f t="shared" si="6"/>
        <v>0</v>
      </c>
      <c r="I88" s="125"/>
    </row>
    <row r="89" spans="1:9" x14ac:dyDescent="0.3">
      <c r="A89" s="46"/>
      <c r="B89" s="47" t="s">
        <v>303</v>
      </c>
      <c r="C89" s="119">
        <v>2683080</v>
      </c>
      <c r="D89" s="119">
        <v>-15450</v>
      </c>
      <c r="E89" s="119">
        <f t="shared" si="7"/>
        <v>2667630</v>
      </c>
      <c r="F89" s="119">
        <v>2667630</v>
      </c>
      <c r="G89" s="119">
        <v>2667630</v>
      </c>
      <c r="H89" s="119">
        <f t="shared" si="6"/>
        <v>0</v>
      </c>
      <c r="I89" s="125"/>
    </row>
    <row r="90" spans="1:9" x14ac:dyDescent="0.3">
      <c r="A90" s="46"/>
      <c r="B90" s="47" t="s">
        <v>304</v>
      </c>
      <c r="C90" s="119">
        <v>0</v>
      </c>
      <c r="D90" s="119">
        <v>0</v>
      </c>
      <c r="E90" s="119">
        <f t="shared" si="7"/>
        <v>0</v>
      </c>
      <c r="F90" s="119">
        <v>0</v>
      </c>
      <c r="G90" s="119">
        <v>0</v>
      </c>
      <c r="H90" s="119">
        <f t="shared" si="6"/>
        <v>0</v>
      </c>
      <c r="I90" s="125"/>
    </row>
    <row r="91" spans="1:9" x14ac:dyDescent="0.3">
      <c r="A91" s="46"/>
      <c r="B91" s="47" t="s">
        <v>305</v>
      </c>
      <c r="C91" s="119">
        <v>0</v>
      </c>
      <c r="D91" s="119">
        <v>0</v>
      </c>
      <c r="E91" s="119">
        <f t="shared" si="7"/>
        <v>0</v>
      </c>
      <c r="F91" s="119">
        <v>0</v>
      </c>
      <c r="G91" s="119">
        <v>0</v>
      </c>
      <c r="H91" s="119">
        <f t="shared" si="6"/>
        <v>0</v>
      </c>
      <c r="I91" s="125"/>
    </row>
    <row r="92" spans="1:9" x14ac:dyDescent="0.3">
      <c r="A92" s="205" t="s">
        <v>306</v>
      </c>
      <c r="B92" s="201"/>
      <c r="C92" s="119">
        <f>SUM(C93:C101)</f>
        <v>0</v>
      </c>
      <c r="D92" s="119">
        <f>SUM(D93:D101)</f>
        <v>1377143</v>
      </c>
      <c r="E92" s="119">
        <f>SUM(E93:E101)</f>
        <v>1377143</v>
      </c>
      <c r="F92" s="119">
        <f>SUM(F93:F101)</f>
        <v>1375778.21</v>
      </c>
      <c r="G92" s="119">
        <f>SUM(G93:G101)</f>
        <v>1345988</v>
      </c>
      <c r="H92" s="119">
        <f t="shared" si="6"/>
        <v>1364.7900000000373</v>
      </c>
      <c r="I92" s="125"/>
    </row>
    <row r="93" spans="1:9" ht="20.399999999999999" x14ac:dyDescent="0.3">
      <c r="A93" s="46"/>
      <c r="B93" s="54" t="s">
        <v>307</v>
      </c>
      <c r="C93" s="119">
        <v>0</v>
      </c>
      <c r="D93" s="119">
        <v>531500</v>
      </c>
      <c r="E93" s="119">
        <f>C93+D93</f>
        <v>531500</v>
      </c>
      <c r="F93" s="119">
        <v>530137</v>
      </c>
      <c r="G93" s="119">
        <v>500347</v>
      </c>
      <c r="H93" s="119">
        <f t="shared" si="6"/>
        <v>1363</v>
      </c>
      <c r="I93" s="125"/>
    </row>
    <row r="94" spans="1:9" x14ac:dyDescent="0.3">
      <c r="A94" s="46"/>
      <c r="B94" s="54" t="s">
        <v>308</v>
      </c>
      <c r="C94" s="119">
        <v>0</v>
      </c>
      <c r="D94" s="119">
        <v>26000</v>
      </c>
      <c r="E94" s="119">
        <f t="shared" ref="E94:E101" si="8">C94+D94</f>
        <v>26000</v>
      </c>
      <c r="F94" s="119">
        <v>26000</v>
      </c>
      <c r="G94" s="119">
        <v>26000</v>
      </c>
      <c r="H94" s="119">
        <f t="shared" si="6"/>
        <v>0</v>
      </c>
      <c r="I94" s="125"/>
    </row>
    <row r="95" spans="1:9" x14ac:dyDescent="0.3">
      <c r="A95" s="46"/>
      <c r="B95" s="54" t="s">
        <v>309</v>
      </c>
      <c r="C95" s="119">
        <v>0</v>
      </c>
      <c r="D95" s="119">
        <f>37500+5000+100000</f>
        <v>142500</v>
      </c>
      <c r="E95" s="119">
        <f t="shared" si="8"/>
        <v>142500</v>
      </c>
      <c r="F95" s="119">
        <v>142500</v>
      </c>
      <c r="G95" s="119">
        <v>142500</v>
      </c>
      <c r="H95" s="119">
        <f t="shared" si="6"/>
        <v>0</v>
      </c>
      <c r="I95" s="125"/>
    </row>
    <row r="96" spans="1:9" x14ac:dyDescent="0.3">
      <c r="A96" s="46"/>
      <c r="B96" s="54" t="s">
        <v>310</v>
      </c>
      <c r="C96" s="119">
        <v>0</v>
      </c>
      <c r="D96" s="119">
        <v>17500</v>
      </c>
      <c r="E96" s="119">
        <f t="shared" si="8"/>
        <v>17500</v>
      </c>
      <c r="F96" s="119">
        <v>17500</v>
      </c>
      <c r="G96" s="119">
        <v>17500</v>
      </c>
      <c r="H96" s="119">
        <f t="shared" si="6"/>
        <v>0</v>
      </c>
      <c r="I96" s="125"/>
    </row>
    <row r="97" spans="1:9" x14ac:dyDescent="0.3">
      <c r="A97" s="46"/>
      <c r="B97" s="54" t="s">
        <v>311</v>
      </c>
      <c r="C97" s="119">
        <v>0</v>
      </c>
      <c r="D97" s="119">
        <v>304000</v>
      </c>
      <c r="E97" s="119">
        <f t="shared" si="8"/>
        <v>304000</v>
      </c>
      <c r="F97" s="119">
        <v>303998</v>
      </c>
      <c r="G97" s="119">
        <v>303998</v>
      </c>
      <c r="H97" s="119">
        <f t="shared" si="6"/>
        <v>2</v>
      </c>
      <c r="I97" s="125"/>
    </row>
    <row r="98" spans="1:9" x14ac:dyDescent="0.3">
      <c r="A98" s="46"/>
      <c r="B98" s="54" t="s">
        <v>312</v>
      </c>
      <c r="C98" s="119">
        <v>0</v>
      </c>
      <c r="D98" s="119">
        <v>0</v>
      </c>
      <c r="E98" s="119">
        <f t="shared" si="8"/>
        <v>0</v>
      </c>
      <c r="F98" s="119">
        <v>0</v>
      </c>
      <c r="G98" s="119">
        <v>0</v>
      </c>
      <c r="H98" s="119">
        <f t="shared" si="6"/>
        <v>0</v>
      </c>
      <c r="I98" s="125"/>
    </row>
    <row r="99" spans="1:9" ht="20.399999999999999" x14ac:dyDescent="0.3">
      <c r="A99" s="46"/>
      <c r="B99" s="54" t="s">
        <v>313</v>
      </c>
      <c r="C99" s="119">
        <v>0</v>
      </c>
      <c r="D99" s="119">
        <v>0</v>
      </c>
      <c r="E99" s="119">
        <f t="shared" si="8"/>
        <v>0</v>
      </c>
      <c r="F99" s="119">
        <v>0</v>
      </c>
      <c r="G99" s="119">
        <v>0</v>
      </c>
      <c r="H99" s="119">
        <f t="shared" si="6"/>
        <v>0</v>
      </c>
      <c r="I99" s="125"/>
    </row>
    <row r="100" spans="1:9" x14ac:dyDescent="0.3">
      <c r="A100" s="46"/>
      <c r="B100" s="54" t="s">
        <v>314</v>
      </c>
      <c r="C100" s="119">
        <v>0</v>
      </c>
      <c r="D100" s="119">
        <v>0</v>
      </c>
      <c r="E100" s="119">
        <f t="shared" si="8"/>
        <v>0</v>
      </c>
      <c r="F100" s="119">
        <v>0</v>
      </c>
      <c r="G100" s="119">
        <v>0</v>
      </c>
      <c r="H100" s="119">
        <f t="shared" si="6"/>
        <v>0</v>
      </c>
      <c r="I100" s="125"/>
    </row>
    <row r="101" spans="1:9" x14ac:dyDescent="0.3">
      <c r="A101" s="46"/>
      <c r="B101" s="54" t="s">
        <v>315</v>
      </c>
      <c r="C101" s="119">
        <v>0</v>
      </c>
      <c r="D101" s="119">
        <v>355643</v>
      </c>
      <c r="E101" s="119">
        <f t="shared" si="8"/>
        <v>355643</v>
      </c>
      <c r="F101" s="119">
        <v>355643.20999999996</v>
      </c>
      <c r="G101" s="119">
        <v>355643</v>
      </c>
      <c r="H101" s="119">
        <f t="shared" si="6"/>
        <v>-0.2099999999627471</v>
      </c>
      <c r="I101" s="125"/>
    </row>
    <row r="102" spans="1:9" x14ac:dyDescent="0.3">
      <c r="A102" s="205" t="s">
        <v>316</v>
      </c>
      <c r="B102" s="201"/>
      <c r="C102" s="119">
        <f>SUM(C103:C111)</f>
        <v>2255113</v>
      </c>
      <c r="D102" s="119">
        <f>SUM(D103:D111)</f>
        <v>240000</v>
      </c>
      <c r="E102" s="119">
        <f>SUM(E103:E111)</f>
        <v>2495113</v>
      </c>
      <c r="F102" s="119">
        <f>SUM(F103:F111)</f>
        <v>2487148</v>
      </c>
      <c r="G102" s="119">
        <f>SUM(G103:G111)</f>
        <v>2390658</v>
      </c>
      <c r="H102" s="119">
        <f t="shared" si="6"/>
        <v>7965</v>
      </c>
      <c r="I102" s="125"/>
    </row>
    <row r="103" spans="1:9" x14ac:dyDescent="0.3">
      <c r="A103" s="46"/>
      <c r="B103" s="47" t="s">
        <v>317</v>
      </c>
      <c r="C103" s="119">
        <v>2255113</v>
      </c>
      <c r="D103" s="119">
        <v>120000</v>
      </c>
      <c r="E103" s="119">
        <f>C103+D103</f>
        <v>2375113</v>
      </c>
      <c r="F103" s="119">
        <v>2374649</v>
      </c>
      <c r="G103" s="119">
        <v>2278159</v>
      </c>
      <c r="H103" s="119">
        <f t="shared" si="6"/>
        <v>464</v>
      </c>
      <c r="I103" s="125"/>
    </row>
    <row r="104" spans="1:9" x14ac:dyDescent="0.3">
      <c r="A104" s="46"/>
      <c r="B104" s="47" t="s">
        <v>318</v>
      </c>
      <c r="C104" s="119">
        <v>0</v>
      </c>
      <c r="D104" s="119">
        <v>0</v>
      </c>
      <c r="E104" s="119">
        <f t="shared" ref="E104:E111" si="9">C104+D104</f>
        <v>0</v>
      </c>
      <c r="F104" s="119">
        <v>0</v>
      </c>
      <c r="G104" s="119">
        <v>0</v>
      </c>
      <c r="H104" s="119">
        <f t="shared" si="6"/>
        <v>0</v>
      </c>
      <c r="I104" s="125"/>
    </row>
    <row r="105" spans="1:9" x14ac:dyDescent="0.3">
      <c r="A105" s="46"/>
      <c r="B105" s="54" t="s">
        <v>319</v>
      </c>
      <c r="C105" s="119">
        <v>0</v>
      </c>
      <c r="D105" s="119">
        <f>45000+10000</f>
        <v>55000</v>
      </c>
      <c r="E105" s="119">
        <f t="shared" si="9"/>
        <v>55000</v>
      </c>
      <c r="F105" s="119">
        <v>47499</v>
      </c>
      <c r="G105" s="119">
        <v>47499</v>
      </c>
      <c r="H105" s="119">
        <f t="shared" si="6"/>
        <v>7501</v>
      </c>
      <c r="I105" s="125"/>
    </row>
    <row r="106" spans="1:9" x14ac:dyDescent="0.3">
      <c r="A106" s="46"/>
      <c r="B106" s="54" t="s">
        <v>320</v>
      </c>
      <c r="C106" s="119">
        <v>0</v>
      </c>
      <c r="D106" s="119">
        <v>0</v>
      </c>
      <c r="E106" s="119">
        <f t="shared" si="9"/>
        <v>0</v>
      </c>
      <c r="F106" s="119">
        <v>0</v>
      </c>
      <c r="G106" s="119">
        <v>0</v>
      </c>
      <c r="H106" s="119">
        <f t="shared" si="6"/>
        <v>0</v>
      </c>
      <c r="I106" s="125"/>
    </row>
    <row r="107" spans="1:9" ht="20.399999999999999" x14ac:dyDescent="0.3">
      <c r="A107" s="46"/>
      <c r="B107" s="54" t="s">
        <v>321</v>
      </c>
      <c r="C107" s="119">
        <v>0</v>
      </c>
      <c r="D107" s="119">
        <f>20000+45000</f>
        <v>65000</v>
      </c>
      <c r="E107" s="119">
        <f t="shared" si="9"/>
        <v>65000</v>
      </c>
      <c r="F107" s="119">
        <v>65000</v>
      </c>
      <c r="G107" s="119">
        <v>65000</v>
      </c>
      <c r="H107" s="119">
        <f t="shared" si="6"/>
        <v>0</v>
      </c>
      <c r="I107" s="125"/>
    </row>
    <row r="108" spans="1:9" x14ac:dyDescent="0.3">
      <c r="A108" s="46"/>
      <c r="B108" s="54" t="s">
        <v>322</v>
      </c>
      <c r="C108" s="119">
        <v>0</v>
      </c>
      <c r="D108" s="119">
        <v>0</v>
      </c>
      <c r="E108" s="119">
        <f t="shared" si="9"/>
        <v>0</v>
      </c>
      <c r="F108" s="119">
        <v>0</v>
      </c>
      <c r="G108" s="119">
        <v>0</v>
      </c>
      <c r="H108" s="119">
        <f t="shared" si="6"/>
        <v>0</v>
      </c>
    </row>
    <row r="109" spans="1:9" x14ac:dyDescent="0.3">
      <c r="A109" s="46"/>
      <c r="B109" s="54" t="s">
        <v>323</v>
      </c>
      <c r="C109" s="119">
        <v>0</v>
      </c>
      <c r="D109" s="119">
        <v>0</v>
      </c>
      <c r="E109" s="119">
        <f t="shared" si="9"/>
        <v>0</v>
      </c>
      <c r="F109" s="119">
        <v>0</v>
      </c>
      <c r="G109" s="119">
        <v>0</v>
      </c>
      <c r="H109" s="119">
        <f t="shared" si="6"/>
        <v>0</v>
      </c>
    </row>
    <row r="110" spans="1:9" x14ac:dyDescent="0.3">
      <c r="A110" s="46"/>
      <c r="B110" s="54" t="s">
        <v>324</v>
      </c>
      <c r="C110" s="119">
        <v>0</v>
      </c>
      <c r="D110" s="119">
        <v>0</v>
      </c>
      <c r="E110" s="119">
        <f t="shared" si="9"/>
        <v>0</v>
      </c>
      <c r="F110" s="119">
        <v>0</v>
      </c>
      <c r="G110" s="119">
        <v>0</v>
      </c>
      <c r="H110" s="119">
        <f t="shared" si="6"/>
        <v>0</v>
      </c>
    </row>
    <row r="111" spans="1:9" x14ac:dyDescent="0.3">
      <c r="A111" s="46"/>
      <c r="B111" s="54" t="s">
        <v>325</v>
      </c>
      <c r="C111" s="119">
        <v>0</v>
      </c>
      <c r="D111" s="119">
        <v>0</v>
      </c>
      <c r="E111" s="119">
        <f t="shared" si="9"/>
        <v>0</v>
      </c>
      <c r="F111" s="119">
        <v>0</v>
      </c>
      <c r="G111" s="119">
        <v>0</v>
      </c>
      <c r="H111" s="119">
        <f t="shared" si="6"/>
        <v>0</v>
      </c>
    </row>
    <row r="112" spans="1:9" ht="24.75" customHeight="1" x14ac:dyDescent="0.3">
      <c r="A112" s="215" t="s">
        <v>326</v>
      </c>
      <c r="B112" s="203"/>
      <c r="C112" s="119">
        <f>SUM(C113:C121)</f>
        <v>0</v>
      </c>
      <c r="D112" s="119">
        <f>SUM(D113:D121)</f>
        <v>0</v>
      </c>
      <c r="E112" s="119">
        <f>SUM(E113:E121)</f>
        <v>0</v>
      </c>
      <c r="F112" s="119">
        <f>SUM(F113:F121)</f>
        <v>0</v>
      </c>
      <c r="G112" s="119">
        <f>SUM(G113:G121)</f>
        <v>0</v>
      </c>
      <c r="H112" s="119">
        <f t="shared" si="6"/>
        <v>0</v>
      </c>
    </row>
    <row r="113" spans="1:8" x14ac:dyDescent="0.3">
      <c r="A113" s="46"/>
      <c r="B113" s="47" t="s">
        <v>327</v>
      </c>
      <c r="C113" s="119">
        <v>0</v>
      </c>
      <c r="D113" s="119">
        <v>0</v>
      </c>
      <c r="E113" s="119">
        <f>++C113+D113</f>
        <v>0</v>
      </c>
      <c r="F113" s="119">
        <v>0</v>
      </c>
      <c r="G113" s="119">
        <v>0</v>
      </c>
      <c r="H113" s="119">
        <f t="shared" si="6"/>
        <v>0</v>
      </c>
    </row>
    <row r="114" spans="1:8" x14ac:dyDescent="0.3">
      <c r="A114" s="46"/>
      <c r="B114" s="47" t="s">
        <v>328</v>
      </c>
      <c r="C114" s="119">
        <v>0</v>
      </c>
      <c r="D114" s="119">
        <v>0</v>
      </c>
      <c r="E114" s="119">
        <f>++C114+D114</f>
        <v>0</v>
      </c>
      <c r="F114" s="119">
        <v>0</v>
      </c>
      <c r="G114" s="119">
        <v>0</v>
      </c>
      <c r="H114" s="119">
        <f t="shared" si="6"/>
        <v>0</v>
      </c>
    </row>
    <row r="115" spans="1:8" x14ac:dyDescent="0.3">
      <c r="A115" s="46"/>
      <c r="B115" s="47" t="s">
        <v>329</v>
      </c>
      <c r="C115" s="119">
        <v>0</v>
      </c>
      <c r="D115" s="119">
        <v>0</v>
      </c>
      <c r="E115" s="119">
        <f t="shared" ref="E115:E125" si="10">++C115+D115</f>
        <v>0</v>
      </c>
      <c r="F115" s="119">
        <v>0</v>
      </c>
      <c r="G115" s="119">
        <v>0</v>
      </c>
      <c r="H115" s="119">
        <f t="shared" si="6"/>
        <v>0</v>
      </c>
    </row>
    <row r="116" spans="1:8" x14ac:dyDescent="0.3">
      <c r="A116" s="46"/>
      <c r="B116" s="47" t="s">
        <v>330</v>
      </c>
      <c r="C116" s="119">
        <v>0</v>
      </c>
      <c r="D116" s="123">
        <v>0</v>
      </c>
      <c r="E116" s="119">
        <f t="shared" si="10"/>
        <v>0</v>
      </c>
      <c r="F116" s="119">
        <v>0</v>
      </c>
      <c r="G116" s="119">
        <v>0</v>
      </c>
      <c r="H116" s="119">
        <f t="shared" si="6"/>
        <v>0</v>
      </c>
    </row>
    <row r="117" spans="1:8" x14ac:dyDescent="0.3">
      <c r="A117" s="46"/>
      <c r="B117" s="47" t="s">
        <v>331</v>
      </c>
      <c r="C117" s="119">
        <v>0</v>
      </c>
      <c r="D117" s="119">
        <v>0</v>
      </c>
      <c r="E117" s="119">
        <f t="shared" si="10"/>
        <v>0</v>
      </c>
      <c r="F117" s="119">
        <v>0</v>
      </c>
      <c r="G117" s="119">
        <v>0</v>
      </c>
      <c r="H117" s="119">
        <f t="shared" si="6"/>
        <v>0</v>
      </c>
    </row>
    <row r="118" spans="1:8" x14ac:dyDescent="0.3">
      <c r="A118" s="46"/>
      <c r="B118" s="47" t="s">
        <v>332</v>
      </c>
      <c r="C118" s="119">
        <v>0</v>
      </c>
      <c r="D118" s="119">
        <v>0</v>
      </c>
      <c r="E118" s="119">
        <f t="shared" si="10"/>
        <v>0</v>
      </c>
      <c r="F118" s="119">
        <v>0</v>
      </c>
      <c r="G118" s="119">
        <v>0</v>
      </c>
      <c r="H118" s="119">
        <f t="shared" si="6"/>
        <v>0</v>
      </c>
    </row>
    <row r="119" spans="1:8" x14ac:dyDescent="0.3">
      <c r="A119" s="46"/>
      <c r="B119" s="47" t="s">
        <v>333</v>
      </c>
      <c r="C119" s="119">
        <v>0</v>
      </c>
      <c r="D119" s="119">
        <v>0</v>
      </c>
      <c r="E119" s="119">
        <f t="shared" si="10"/>
        <v>0</v>
      </c>
      <c r="F119" s="119">
        <v>0</v>
      </c>
      <c r="G119" s="119">
        <v>0</v>
      </c>
      <c r="H119" s="119">
        <f t="shared" si="6"/>
        <v>0</v>
      </c>
    </row>
    <row r="120" spans="1:8" x14ac:dyDescent="0.3">
      <c r="A120" s="46"/>
      <c r="B120" s="47" t="s">
        <v>334</v>
      </c>
      <c r="C120" s="119">
        <v>0</v>
      </c>
      <c r="D120" s="119">
        <v>0</v>
      </c>
      <c r="E120" s="119">
        <f t="shared" si="10"/>
        <v>0</v>
      </c>
      <c r="F120" s="119">
        <v>0</v>
      </c>
      <c r="G120" s="119">
        <v>0</v>
      </c>
      <c r="H120" s="119">
        <f t="shared" si="6"/>
        <v>0</v>
      </c>
    </row>
    <row r="121" spans="1:8" x14ac:dyDescent="0.3">
      <c r="A121" s="46"/>
      <c r="B121" s="47" t="s">
        <v>335</v>
      </c>
      <c r="C121" s="119">
        <v>0</v>
      </c>
      <c r="D121" s="119">
        <v>0</v>
      </c>
      <c r="E121" s="119">
        <f t="shared" si="10"/>
        <v>0</v>
      </c>
      <c r="F121" s="119">
        <v>0</v>
      </c>
      <c r="G121" s="119">
        <v>0</v>
      </c>
      <c r="H121" s="119">
        <f t="shared" si="6"/>
        <v>0</v>
      </c>
    </row>
    <row r="122" spans="1:8" ht="26.25" customHeight="1" x14ac:dyDescent="0.3">
      <c r="A122" s="215" t="s">
        <v>336</v>
      </c>
      <c r="B122" s="203"/>
      <c r="C122" s="119">
        <f>SUM(C123:C131)</f>
        <v>0</v>
      </c>
      <c r="D122" s="119">
        <f>SUM(D123:D131)</f>
        <v>78857</v>
      </c>
      <c r="E122" s="119">
        <f>++C122+D122</f>
        <v>78857</v>
      </c>
      <c r="F122" s="119">
        <f>SUM(F123:F131)</f>
        <v>78857</v>
      </c>
      <c r="G122" s="119">
        <f>SUM(G123:G131)</f>
        <v>78857</v>
      </c>
      <c r="H122" s="119">
        <f t="shared" si="6"/>
        <v>0</v>
      </c>
    </row>
    <row r="123" spans="1:8" x14ac:dyDescent="0.3">
      <c r="A123" s="46"/>
      <c r="B123" s="47" t="s">
        <v>337</v>
      </c>
      <c r="C123" s="119">
        <v>0</v>
      </c>
      <c r="D123" s="119">
        <v>60000</v>
      </c>
      <c r="E123" s="119">
        <f t="shared" si="10"/>
        <v>60000</v>
      </c>
      <c r="F123" s="119">
        <v>60000</v>
      </c>
      <c r="G123" s="119">
        <v>60000</v>
      </c>
      <c r="H123" s="119">
        <f t="shared" si="6"/>
        <v>0</v>
      </c>
    </row>
    <row r="124" spans="1:8" x14ac:dyDescent="0.3">
      <c r="A124" s="46"/>
      <c r="B124" s="47" t="s">
        <v>338</v>
      </c>
      <c r="C124" s="119">
        <v>0</v>
      </c>
      <c r="D124" s="119">
        <v>0</v>
      </c>
      <c r="E124" s="119">
        <f t="shared" si="10"/>
        <v>0</v>
      </c>
      <c r="F124" s="119">
        <v>0</v>
      </c>
      <c r="G124" s="119">
        <v>0</v>
      </c>
      <c r="H124" s="119">
        <f t="shared" si="6"/>
        <v>0</v>
      </c>
    </row>
    <row r="125" spans="1:8" x14ac:dyDescent="0.3">
      <c r="A125" s="46"/>
      <c r="B125" s="47" t="s">
        <v>339</v>
      </c>
      <c r="C125" s="119">
        <v>0</v>
      </c>
      <c r="D125" s="119">
        <v>0</v>
      </c>
      <c r="E125" s="119">
        <f t="shared" si="10"/>
        <v>0</v>
      </c>
      <c r="F125" s="119">
        <v>0</v>
      </c>
      <c r="G125" s="119">
        <v>0</v>
      </c>
      <c r="H125" s="119">
        <f t="shared" si="6"/>
        <v>0</v>
      </c>
    </row>
    <row r="126" spans="1:8" x14ac:dyDescent="0.3">
      <c r="A126" s="46"/>
      <c r="B126" s="47" t="s">
        <v>340</v>
      </c>
      <c r="C126" s="119">
        <v>0</v>
      </c>
      <c r="D126" s="123">
        <v>0</v>
      </c>
      <c r="E126" s="119">
        <v>0</v>
      </c>
      <c r="F126" s="119">
        <v>0</v>
      </c>
      <c r="G126" s="119">
        <v>0</v>
      </c>
      <c r="H126" s="119">
        <f t="shared" si="6"/>
        <v>0</v>
      </c>
    </row>
    <row r="127" spans="1:8" x14ac:dyDescent="0.3">
      <c r="A127" s="46"/>
      <c r="B127" s="47" t="s">
        <v>341</v>
      </c>
      <c r="C127" s="119">
        <v>0</v>
      </c>
      <c r="D127" s="119">
        <v>0</v>
      </c>
      <c r="E127" s="119">
        <v>0</v>
      </c>
      <c r="F127" s="119">
        <v>0</v>
      </c>
      <c r="G127" s="119">
        <v>0</v>
      </c>
      <c r="H127" s="119">
        <f t="shared" si="6"/>
        <v>0</v>
      </c>
    </row>
    <row r="128" spans="1:8" x14ac:dyDescent="0.3">
      <c r="A128" s="46"/>
      <c r="B128" s="47" t="s">
        <v>342</v>
      </c>
      <c r="C128" s="119">
        <v>0</v>
      </c>
      <c r="D128" s="119">
        <v>18857</v>
      </c>
      <c r="E128" s="119">
        <f>++C128+D128</f>
        <v>18857</v>
      </c>
      <c r="F128" s="119">
        <v>18857</v>
      </c>
      <c r="G128" s="119">
        <v>18857</v>
      </c>
      <c r="H128" s="119">
        <f t="shared" si="6"/>
        <v>0</v>
      </c>
    </row>
    <row r="129" spans="1:8" x14ac:dyDescent="0.3">
      <c r="A129" s="46"/>
      <c r="B129" s="47" t="s">
        <v>343</v>
      </c>
      <c r="C129" s="119">
        <v>0</v>
      </c>
      <c r="D129" s="119">
        <v>0</v>
      </c>
      <c r="E129" s="119">
        <v>0</v>
      </c>
      <c r="F129" s="119">
        <v>0</v>
      </c>
      <c r="G129" s="119">
        <v>0</v>
      </c>
      <c r="H129" s="119">
        <f t="shared" si="6"/>
        <v>0</v>
      </c>
    </row>
    <row r="130" spans="1:8" x14ac:dyDescent="0.3">
      <c r="A130" s="46"/>
      <c r="B130" s="47" t="s">
        <v>344</v>
      </c>
      <c r="C130" s="119">
        <v>0</v>
      </c>
      <c r="D130" s="119">
        <v>0</v>
      </c>
      <c r="E130" s="119">
        <v>0</v>
      </c>
      <c r="F130" s="119">
        <v>0</v>
      </c>
      <c r="G130" s="119">
        <v>0</v>
      </c>
      <c r="H130" s="119">
        <f t="shared" si="6"/>
        <v>0</v>
      </c>
    </row>
    <row r="131" spans="1:8" x14ac:dyDescent="0.3">
      <c r="A131" s="46"/>
      <c r="B131" s="47" t="s">
        <v>345</v>
      </c>
      <c r="C131" s="119">
        <v>0</v>
      </c>
      <c r="D131" s="119">
        <v>0</v>
      </c>
      <c r="E131" s="119">
        <v>0</v>
      </c>
      <c r="F131" s="119">
        <v>0</v>
      </c>
      <c r="G131" s="119">
        <v>0</v>
      </c>
      <c r="H131" s="119">
        <f t="shared" si="6"/>
        <v>0</v>
      </c>
    </row>
    <row r="132" spans="1:8" x14ac:dyDescent="0.3">
      <c r="A132" s="205" t="s">
        <v>346</v>
      </c>
      <c r="B132" s="201"/>
      <c r="C132" s="119">
        <f>SUM(C133:C135)</f>
        <v>0</v>
      </c>
      <c r="D132" s="119">
        <f>SUM(D133:D135)</f>
        <v>0</v>
      </c>
      <c r="E132" s="119">
        <f>SUM(E133:E135)</f>
        <v>0</v>
      </c>
      <c r="F132" s="119">
        <f>SUM(F133:F135)</f>
        <v>0</v>
      </c>
      <c r="G132" s="119">
        <f>SUM(G133:G135)</f>
        <v>0</v>
      </c>
      <c r="H132" s="119">
        <f t="shared" si="6"/>
        <v>0</v>
      </c>
    </row>
    <row r="133" spans="1:8" x14ac:dyDescent="0.3">
      <c r="A133" s="46"/>
      <c r="B133" s="47" t="s">
        <v>347</v>
      </c>
      <c r="C133" s="119">
        <v>0</v>
      </c>
      <c r="D133" s="119">
        <v>0</v>
      </c>
      <c r="E133" s="119">
        <v>0</v>
      </c>
      <c r="F133" s="119">
        <v>0</v>
      </c>
      <c r="G133" s="119">
        <v>0</v>
      </c>
      <c r="H133" s="119">
        <f t="shared" si="6"/>
        <v>0</v>
      </c>
    </row>
    <row r="134" spans="1:8" x14ac:dyDescent="0.3">
      <c r="A134" s="46"/>
      <c r="B134" s="47" t="s">
        <v>348</v>
      </c>
      <c r="C134" s="119">
        <v>0</v>
      </c>
      <c r="D134" s="119">
        <v>0</v>
      </c>
      <c r="E134" s="119">
        <v>0</v>
      </c>
      <c r="F134" s="119">
        <v>0</v>
      </c>
      <c r="G134" s="119">
        <v>0</v>
      </c>
      <c r="H134" s="119">
        <f t="shared" si="6"/>
        <v>0</v>
      </c>
    </row>
    <row r="135" spans="1:8" x14ac:dyDescent="0.3">
      <c r="A135" s="46"/>
      <c r="B135" s="47" t="s">
        <v>349</v>
      </c>
      <c r="C135" s="119">
        <v>0</v>
      </c>
      <c r="D135" s="119">
        <v>0</v>
      </c>
      <c r="E135" s="119">
        <v>0</v>
      </c>
      <c r="F135" s="119">
        <v>0</v>
      </c>
      <c r="G135" s="119">
        <v>0</v>
      </c>
      <c r="H135" s="119">
        <f t="shared" si="6"/>
        <v>0</v>
      </c>
    </row>
    <row r="136" spans="1:8" ht="23.25" customHeight="1" x14ac:dyDescent="0.3">
      <c r="A136" s="215" t="s">
        <v>350</v>
      </c>
      <c r="B136" s="203"/>
      <c r="C136" s="119">
        <f>SUM(C137:C144)</f>
        <v>0</v>
      </c>
      <c r="D136" s="119">
        <f>SUM(D137:D144)</f>
        <v>0</v>
      </c>
      <c r="E136" s="119">
        <f>SUM(E137:E144)</f>
        <v>0</v>
      </c>
      <c r="F136" s="119">
        <f>SUM(F137:F144)</f>
        <v>0</v>
      </c>
      <c r="G136" s="119">
        <f>SUM(G137:G144)</f>
        <v>0</v>
      </c>
      <c r="H136" s="119">
        <f t="shared" si="6"/>
        <v>0</v>
      </c>
    </row>
    <row r="137" spans="1:8" x14ac:dyDescent="0.3">
      <c r="A137" s="46"/>
      <c r="B137" s="47" t="s">
        <v>351</v>
      </c>
      <c r="C137" s="119">
        <v>0</v>
      </c>
      <c r="D137" s="119">
        <v>0</v>
      </c>
      <c r="E137" s="119">
        <v>0</v>
      </c>
      <c r="F137" s="119">
        <v>0</v>
      </c>
      <c r="G137" s="119">
        <v>0</v>
      </c>
      <c r="H137" s="119">
        <f t="shared" si="6"/>
        <v>0</v>
      </c>
    </row>
    <row r="138" spans="1:8" x14ac:dyDescent="0.3">
      <c r="A138" s="46"/>
      <c r="B138" s="47" t="s">
        <v>352</v>
      </c>
      <c r="C138" s="119">
        <v>0</v>
      </c>
      <c r="D138" s="119">
        <v>0</v>
      </c>
      <c r="E138" s="119">
        <v>0</v>
      </c>
      <c r="F138" s="119">
        <v>0</v>
      </c>
      <c r="G138" s="119">
        <v>0</v>
      </c>
      <c r="H138" s="119">
        <f t="shared" ref="H138:H158" si="11">+E138-F138</f>
        <v>0</v>
      </c>
    </row>
    <row r="139" spans="1:8" x14ac:dyDescent="0.3">
      <c r="A139" s="46"/>
      <c r="B139" s="47" t="s">
        <v>353</v>
      </c>
      <c r="C139" s="119">
        <v>0</v>
      </c>
      <c r="D139" s="119">
        <v>0</v>
      </c>
      <c r="E139" s="119">
        <v>0</v>
      </c>
      <c r="F139" s="119">
        <v>0</v>
      </c>
      <c r="G139" s="119">
        <v>0</v>
      </c>
      <c r="H139" s="119">
        <f t="shared" si="11"/>
        <v>0</v>
      </c>
    </row>
    <row r="140" spans="1:8" x14ac:dyDescent="0.3">
      <c r="A140" s="46"/>
      <c r="B140" s="47" t="s">
        <v>354</v>
      </c>
      <c r="C140" s="119">
        <v>0</v>
      </c>
      <c r="D140" s="119">
        <v>0</v>
      </c>
      <c r="E140" s="119">
        <v>0</v>
      </c>
      <c r="F140" s="119">
        <v>0</v>
      </c>
      <c r="G140" s="119">
        <v>0</v>
      </c>
      <c r="H140" s="119">
        <f t="shared" si="11"/>
        <v>0</v>
      </c>
    </row>
    <row r="141" spans="1:8" x14ac:dyDescent="0.3">
      <c r="A141" s="46"/>
      <c r="B141" s="47" t="s">
        <v>355</v>
      </c>
      <c r="C141" s="119">
        <v>0</v>
      </c>
      <c r="D141" s="119">
        <v>0</v>
      </c>
      <c r="E141" s="119">
        <v>0</v>
      </c>
      <c r="F141" s="119">
        <v>0</v>
      </c>
      <c r="G141" s="119">
        <v>0</v>
      </c>
      <c r="H141" s="119">
        <f t="shared" si="11"/>
        <v>0</v>
      </c>
    </row>
    <row r="142" spans="1:8" x14ac:dyDescent="0.3">
      <c r="A142" s="46"/>
      <c r="B142" s="47" t="s">
        <v>356</v>
      </c>
      <c r="C142" s="119">
        <v>0</v>
      </c>
      <c r="D142" s="119">
        <v>0</v>
      </c>
      <c r="E142" s="119">
        <v>0</v>
      </c>
      <c r="F142" s="119">
        <v>0</v>
      </c>
      <c r="G142" s="119">
        <v>0</v>
      </c>
      <c r="H142" s="119">
        <f t="shared" si="11"/>
        <v>0</v>
      </c>
    </row>
    <row r="143" spans="1:8" x14ac:dyDescent="0.3">
      <c r="A143" s="46"/>
      <c r="B143" s="47" t="s">
        <v>357</v>
      </c>
      <c r="C143" s="119">
        <v>0</v>
      </c>
      <c r="D143" s="119">
        <v>0</v>
      </c>
      <c r="E143" s="119">
        <v>0</v>
      </c>
      <c r="F143" s="119">
        <v>0</v>
      </c>
      <c r="G143" s="119">
        <v>0</v>
      </c>
      <c r="H143" s="119">
        <f t="shared" si="11"/>
        <v>0</v>
      </c>
    </row>
    <row r="144" spans="1:8" x14ac:dyDescent="0.3">
      <c r="A144" s="46"/>
      <c r="B144" s="54" t="s">
        <v>358</v>
      </c>
      <c r="C144" s="119">
        <v>0</v>
      </c>
      <c r="D144" s="119">
        <v>0</v>
      </c>
      <c r="E144" s="119">
        <v>0</v>
      </c>
      <c r="F144" s="119">
        <v>0</v>
      </c>
      <c r="G144" s="119">
        <v>0</v>
      </c>
      <c r="H144" s="119">
        <f t="shared" si="11"/>
        <v>0</v>
      </c>
    </row>
    <row r="145" spans="1:8" x14ac:dyDescent="0.3">
      <c r="A145" s="205" t="s">
        <v>359</v>
      </c>
      <c r="B145" s="201"/>
      <c r="C145" s="119">
        <f>SUM(C146:C148)</f>
        <v>0</v>
      </c>
      <c r="D145" s="119">
        <f>SUM(D146:D148)</f>
        <v>0</v>
      </c>
      <c r="E145" s="119">
        <f>SUM(E146:E148)</f>
        <v>0</v>
      </c>
      <c r="F145" s="119">
        <f>SUM(F146:F148)</f>
        <v>0</v>
      </c>
      <c r="G145" s="119">
        <f>SUM(G146:G148)</f>
        <v>0</v>
      </c>
      <c r="H145" s="119">
        <f t="shared" si="11"/>
        <v>0</v>
      </c>
    </row>
    <row r="146" spans="1:8" x14ac:dyDescent="0.3">
      <c r="A146" s="46"/>
      <c r="B146" s="47" t="s">
        <v>360</v>
      </c>
      <c r="C146" s="119">
        <v>0</v>
      </c>
      <c r="D146" s="119">
        <v>0</v>
      </c>
      <c r="E146" s="119">
        <v>0</v>
      </c>
      <c r="F146" s="119">
        <v>0</v>
      </c>
      <c r="G146" s="119">
        <v>0</v>
      </c>
      <c r="H146" s="119">
        <f t="shared" si="11"/>
        <v>0</v>
      </c>
    </row>
    <row r="147" spans="1:8" x14ac:dyDescent="0.3">
      <c r="A147" s="46"/>
      <c r="B147" s="47" t="s">
        <v>361</v>
      </c>
      <c r="C147" s="119">
        <v>0</v>
      </c>
      <c r="D147" s="119">
        <v>0</v>
      </c>
      <c r="E147" s="119">
        <v>0</v>
      </c>
      <c r="F147" s="119">
        <v>0</v>
      </c>
      <c r="G147" s="119">
        <v>0</v>
      </c>
      <c r="H147" s="119">
        <f t="shared" si="11"/>
        <v>0</v>
      </c>
    </row>
    <row r="148" spans="1:8" x14ac:dyDescent="0.3">
      <c r="A148" s="46"/>
      <c r="B148" s="47" t="s">
        <v>362</v>
      </c>
      <c r="C148" s="119">
        <v>0</v>
      </c>
      <c r="D148" s="119">
        <v>0</v>
      </c>
      <c r="E148" s="119">
        <v>0</v>
      </c>
      <c r="F148" s="119">
        <v>0</v>
      </c>
      <c r="G148" s="119">
        <v>0</v>
      </c>
      <c r="H148" s="119">
        <f t="shared" si="11"/>
        <v>0</v>
      </c>
    </row>
    <row r="149" spans="1:8" x14ac:dyDescent="0.3">
      <c r="A149" s="205" t="s">
        <v>363</v>
      </c>
      <c r="B149" s="201"/>
      <c r="C149" s="119">
        <f>SUM(C150:C156)</f>
        <v>0</v>
      </c>
      <c r="D149" s="119">
        <f>SUM(D150:D156)</f>
        <v>0</v>
      </c>
      <c r="E149" s="119">
        <f>SUM(E150:E156)</f>
        <v>0</v>
      </c>
      <c r="F149" s="119">
        <f>SUM(F150:F156)</f>
        <v>0</v>
      </c>
      <c r="G149" s="119">
        <f>SUM(G150:G156)</f>
        <v>0</v>
      </c>
      <c r="H149" s="119">
        <f t="shared" si="11"/>
        <v>0</v>
      </c>
    </row>
    <row r="150" spans="1:8" x14ac:dyDescent="0.3">
      <c r="A150" s="46"/>
      <c r="B150" s="47" t="s">
        <v>364</v>
      </c>
      <c r="C150" s="119">
        <v>0</v>
      </c>
      <c r="D150" s="119">
        <v>0</v>
      </c>
      <c r="E150" s="119">
        <v>0</v>
      </c>
      <c r="F150" s="119">
        <v>0</v>
      </c>
      <c r="G150" s="119">
        <v>0</v>
      </c>
      <c r="H150" s="119">
        <f t="shared" si="11"/>
        <v>0</v>
      </c>
    </row>
    <row r="151" spans="1:8" x14ac:dyDescent="0.3">
      <c r="A151" s="46"/>
      <c r="B151" s="47" t="s">
        <v>365</v>
      </c>
      <c r="C151" s="119">
        <v>0</v>
      </c>
      <c r="D151" s="119">
        <v>0</v>
      </c>
      <c r="E151" s="119">
        <v>0</v>
      </c>
      <c r="F151" s="119">
        <v>0</v>
      </c>
      <c r="G151" s="119">
        <v>0</v>
      </c>
      <c r="H151" s="119">
        <f t="shared" si="11"/>
        <v>0</v>
      </c>
    </row>
    <row r="152" spans="1:8" x14ac:dyDescent="0.3">
      <c r="A152" s="46"/>
      <c r="B152" s="47" t="s">
        <v>366</v>
      </c>
      <c r="C152" s="119">
        <v>0</v>
      </c>
      <c r="D152" s="119">
        <v>0</v>
      </c>
      <c r="E152" s="119">
        <v>0</v>
      </c>
      <c r="F152" s="119">
        <v>0</v>
      </c>
      <c r="G152" s="119">
        <v>0</v>
      </c>
      <c r="H152" s="119">
        <f t="shared" si="11"/>
        <v>0</v>
      </c>
    </row>
    <row r="153" spans="1:8" x14ac:dyDescent="0.3">
      <c r="A153" s="46"/>
      <c r="B153" s="47" t="s">
        <v>367</v>
      </c>
      <c r="C153" s="119">
        <v>0</v>
      </c>
      <c r="D153" s="119">
        <v>0</v>
      </c>
      <c r="E153" s="119">
        <v>0</v>
      </c>
      <c r="F153" s="119">
        <v>0</v>
      </c>
      <c r="G153" s="119">
        <v>0</v>
      </c>
      <c r="H153" s="119">
        <f t="shared" si="11"/>
        <v>0</v>
      </c>
    </row>
    <row r="154" spans="1:8" x14ac:dyDescent="0.3">
      <c r="A154" s="46"/>
      <c r="B154" s="47" t="s">
        <v>368</v>
      </c>
      <c r="C154" s="119">
        <v>0</v>
      </c>
      <c r="D154" s="119">
        <v>0</v>
      </c>
      <c r="E154" s="119">
        <v>0</v>
      </c>
      <c r="F154" s="119">
        <v>0</v>
      </c>
      <c r="G154" s="119">
        <v>0</v>
      </c>
      <c r="H154" s="119">
        <f t="shared" si="11"/>
        <v>0</v>
      </c>
    </row>
    <row r="155" spans="1:8" x14ac:dyDescent="0.3">
      <c r="A155" s="46"/>
      <c r="B155" s="47" t="s">
        <v>369</v>
      </c>
      <c r="C155" s="119">
        <v>0</v>
      </c>
      <c r="D155" s="119">
        <v>0</v>
      </c>
      <c r="E155" s="119">
        <v>0</v>
      </c>
      <c r="F155" s="119">
        <v>0</v>
      </c>
      <c r="G155" s="119">
        <v>0</v>
      </c>
      <c r="H155" s="119">
        <f t="shared" si="11"/>
        <v>0</v>
      </c>
    </row>
    <row r="156" spans="1:8" x14ac:dyDescent="0.3">
      <c r="A156" s="46"/>
      <c r="B156" s="47" t="s">
        <v>370</v>
      </c>
      <c r="C156" s="119">
        <v>0</v>
      </c>
      <c r="D156" s="119">
        <v>0</v>
      </c>
      <c r="E156" s="119">
        <v>0</v>
      </c>
      <c r="F156" s="119">
        <v>0</v>
      </c>
      <c r="G156" s="119">
        <v>0</v>
      </c>
      <c r="H156" s="119">
        <f t="shared" si="11"/>
        <v>0</v>
      </c>
    </row>
    <row r="157" spans="1:8" x14ac:dyDescent="0.3">
      <c r="A157" s="46"/>
      <c r="B157" s="47"/>
      <c r="C157" s="119"/>
      <c r="D157" s="119"/>
      <c r="E157" s="119"/>
      <c r="F157" s="119"/>
      <c r="G157" s="119"/>
      <c r="H157" s="119"/>
    </row>
    <row r="158" spans="1:8" x14ac:dyDescent="0.3">
      <c r="A158" s="198" t="s">
        <v>372</v>
      </c>
      <c r="B158" s="199"/>
      <c r="C158" s="120">
        <f>+C8+C83</f>
        <v>112530316.67</v>
      </c>
      <c r="D158" s="120">
        <f>+D8+D83</f>
        <v>8085013</v>
      </c>
      <c r="E158" s="120">
        <f>+E8+E83</f>
        <v>120615329.67</v>
      </c>
      <c r="F158" s="120">
        <f>+F8+F83</f>
        <v>105403536.21000001</v>
      </c>
      <c r="G158" s="120">
        <f>+G8+G83+1</f>
        <v>105277257</v>
      </c>
      <c r="H158" s="118">
        <f t="shared" si="11"/>
        <v>15211793.459999993</v>
      </c>
    </row>
    <row r="159" spans="1:8" ht="15" thickBot="1" x14ac:dyDescent="0.35">
      <c r="A159" s="52"/>
      <c r="B159" s="55"/>
      <c r="C159" s="121"/>
      <c r="D159" s="121"/>
      <c r="E159" s="121"/>
      <c r="F159" s="121"/>
      <c r="G159" s="121"/>
      <c r="H159" s="121"/>
    </row>
    <row r="163" spans="2:7" x14ac:dyDescent="0.3">
      <c r="B163" s="79"/>
      <c r="E163" s="79"/>
      <c r="F163" s="79"/>
      <c r="G163" s="79"/>
    </row>
    <row r="164" spans="2:7" x14ac:dyDescent="0.3">
      <c r="B164" s="114" t="s">
        <v>454</v>
      </c>
      <c r="E164" s="167" t="s">
        <v>461</v>
      </c>
      <c r="F164" s="167"/>
      <c r="G164" s="167"/>
    </row>
    <row r="165" spans="2:7" x14ac:dyDescent="0.3">
      <c r="B165" s="114" t="s">
        <v>455</v>
      </c>
      <c r="E165" s="167" t="s">
        <v>456</v>
      </c>
      <c r="F165" s="167"/>
      <c r="G165" s="167"/>
    </row>
    <row r="172" spans="2:7" x14ac:dyDescent="0.3">
      <c r="F172" s="125"/>
    </row>
  </sheetData>
  <mergeCells count="32">
    <mergeCell ref="A136:B136"/>
    <mergeCell ref="A145:B145"/>
    <mergeCell ref="A149:B149"/>
    <mergeCell ref="B1:H1"/>
    <mergeCell ref="A37:B37"/>
    <mergeCell ref="C6:G6"/>
    <mergeCell ref="H6:H7"/>
    <mergeCell ref="A2:H2"/>
    <mergeCell ref="A3:H3"/>
    <mergeCell ref="A4:H4"/>
    <mergeCell ref="A5:H5"/>
    <mergeCell ref="A6:B7"/>
    <mergeCell ref="A8:B8"/>
    <mergeCell ref="A9:B9"/>
    <mergeCell ref="A17:B17"/>
    <mergeCell ref="A27:B27"/>
    <mergeCell ref="E164:G164"/>
    <mergeCell ref="E165:G165"/>
    <mergeCell ref="A47:B47"/>
    <mergeCell ref="A57:B57"/>
    <mergeCell ref="A61:B61"/>
    <mergeCell ref="A70:B70"/>
    <mergeCell ref="A74:B74"/>
    <mergeCell ref="A158:B158"/>
    <mergeCell ref="A84:B84"/>
    <mergeCell ref="A92:B92"/>
    <mergeCell ref="A102:B102"/>
    <mergeCell ref="A112:B112"/>
    <mergeCell ref="A122:B122"/>
    <mergeCell ref="A132:B132"/>
    <mergeCell ref="A82:B82"/>
    <mergeCell ref="A83:B83"/>
  </mergeCells>
  <pageMargins left="0.70866141732283472" right="0.70866141732283472" top="0.74803149606299213" bottom="0.74803149606299213" header="0.31496062992125984" footer="0.31496062992125984"/>
  <pageSetup scale="59" fitToHeight="3" orientation="portrait" r:id="rId1"/>
  <ignoredErrors>
    <ignoredError sqref="E27 E17 E92 E102 E122 E107" formula="1"/>
    <ignoredError sqref="G92 G27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36"/>
  <sheetViews>
    <sheetView topLeftCell="A6" workbookViewId="0">
      <selection activeCell="C22" sqref="C22"/>
    </sheetView>
  </sheetViews>
  <sheetFormatPr baseColWidth="10" defaultRowHeight="14.4" x14ac:dyDescent="0.3"/>
  <cols>
    <col min="1" max="1" width="35.33203125" customWidth="1"/>
    <col min="2" max="2" width="14" customWidth="1"/>
    <col min="3" max="3" width="13.5546875" customWidth="1"/>
    <col min="4" max="6" width="11.6640625" bestFit="1" customWidth="1"/>
    <col min="7" max="7" width="13.33203125" bestFit="1" customWidth="1"/>
  </cols>
  <sheetData>
    <row r="1" spans="1:9" x14ac:dyDescent="0.3">
      <c r="A1" s="130" t="s">
        <v>459</v>
      </c>
      <c r="B1" s="130"/>
      <c r="C1" s="130"/>
      <c r="D1" s="130"/>
      <c r="E1" s="130"/>
      <c r="F1" s="130"/>
      <c r="G1" s="131"/>
    </row>
    <row r="2" spans="1:9" x14ac:dyDescent="0.3">
      <c r="A2" s="170" t="s">
        <v>442</v>
      </c>
      <c r="B2" s="171"/>
      <c r="C2" s="171"/>
      <c r="D2" s="171"/>
      <c r="E2" s="171"/>
      <c r="F2" s="171"/>
      <c r="G2" s="172"/>
    </row>
    <row r="3" spans="1:9" x14ac:dyDescent="0.3">
      <c r="A3" s="170" t="s">
        <v>373</v>
      </c>
      <c r="B3" s="171"/>
      <c r="C3" s="171"/>
      <c r="D3" s="171"/>
      <c r="E3" s="171"/>
      <c r="F3" s="171"/>
      <c r="G3" s="172"/>
    </row>
    <row r="4" spans="1:9" x14ac:dyDescent="0.3">
      <c r="A4" s="170" t="s">
        <v>462</v>
      </c>
      <c r="B4" s="171"/>
      <c r="C4" s="171"/>
      <c r="D4" s="171"/>
      <c r="E4" s="171"/>
      <c r="F4" s="171"/>
      <c r="G4" s="172"/>
    </row>
    <row r="5" spans="1:9" ht="15" thickBot="1" x14ac:dyDescent="0.35">
      <c r="A5" s="173" t="s">
        <v>0</v>
      </c>
      <c r="B5" s="174"/>
      <c r="C5" s="174"/>
      <c r="D5" s="174"/>
      <c r="E5" s="174"/>
      <c r="F5" s="174"/>
      <c r="G5" s="175"/>
    </row>
    <row r="6" spans="1:9" ht="15" thickBot="1" x14ac:dyDescent="0.35">
      <c r="A6" s="136" t="s">
        <v>1</v>
      </c>
      <c r="B6" s="138" t="s">
        <v>293</v>
      </c>
      <c r="C6" s="139"/>
      <c r="D6" s="139"/>
      <c r="E6" s="139"/>
      <c r="F6" s="140"/>
      <c r="G6" s="136" t="s">
        <v>294</v>
      </c>
    </row>
    <row r="7" spans="1:9" ht="37.5" customHeight="1" thickBot="1" x14ac:dyDescent="0.35">
      <c r="A7" s="137"/>
      <c r="B7" s="109" t="s">
        <v>182</v>
      </c>
      <c r="C7" s="109" t="s">
        <v>225</v>
      </c>
      <c r="D7" s="109" t="s">
        <v>226</v>
      </c>
      <c r="E7" s="109" t="s">
        <v>183</v>
      </c>
      <c r="F7" s="109" t="s">
        <v>200</v>
      </c>
      <c r="G7" s="137"/>
    </row>
    <row r="8" spans="1:9" x14ac:dyDescent="0.3">
      <c r="A8" s="16" t="s">
        <v>374</v>
      </c>
      <c r="B8" s="218">
        <f>SUM(B10:B17)</f>
        <v>65684674</v>
      </c>
      <c r="C8" s="218">
        <f>SUM(C10:C17)</f>
        <v>6598273</v>
      </c>
      <c r="D8" s="218">
        <f>SUM(D10:D17)</f>
        <v>72282947</v>
      </c>
      <c r="E8" s="218">
        <f>SUM(E10:E17)</f>
        <v>57080483</v>
      </c>
      <c r="F8" s="218">
        <f>SUM(F10:F17)</f>
        <v>57080483</v>
      </c>
      <c r="G8" s="218">
        <f>+D8-E8</f>
        <v>15202464</v>
      </c>
    </row>
    <row r="9" spans="1:9" x14ac:dyDescent="0.3">
      <c r="A9" s="16" t="s">
        <v>375</v>
      </c>
      <c r="B9" s="219"/>
      <c r="C9" s="219"/>
      <c r="D9" s="219"/>
      <c r="E9" s="219"/>
      <c r="F9" s="219"/>
      <c r="G9" s="219"/>
    </row>
    <row r="10" spans="1:9" x14ac:dyDescent="0.3">
      <c r="A10" s="12" t="s">
        <v>376</v>
      </c>
      <c r="B10" s="67">
        <v>65684674</v>
      </c>
      <c r="C10" s="67">
        <v>6598273</v>
      </c>
      <c r="D10" s="67">
        <f>++B10+C10</f>
        <v>72282947</v>
      </c>
      <c r="E10" s="67">
        <v>57080483</v>
      </c>
      <c r="F10" s="67">
        <v>57080483</v>
      </c>
      <c r="G10" s="67">
        <f t="shared" ref="G10:G17" si="0">+D10-E10</f>
        <v>15202464</v>
      </c>
      <c r="I10" s="90"/>
    </row>
    <row r="11" spans="1:9" x14ac:dyDescent="0.3">
      <c r="A11" s="12" t="s">
        <v>377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74">
        <f t="shared" si="0"/>
        <v>0</v>
      </c>
    </row>
    <row r="12" spans="1:9" x14ac:dyDescent="0.3">
      <c r="A12" s="12" t="s">
        <v>378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74">
        <f t="shared" si="0"/>
        <v>0</v>
      </c>
    </row>
    <row r="13" spans="1:9" x14ac:dyDescent="0.3">
      <c r="A13" s="12" t="s">
        <v>379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74">
        <f t="shared" si="0"/>
        <v>0</v>
      </c>
    </row>
    <row r="14" spans="1:9" x14ac:dyDescent="0.3">
      <c r="A14" s="12" t="s">
        <v>380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74">
        <f t="shared" si="0"/>
        <v>0</v>
      </c>
    </row>
    <row r="15" spans="1:9" x14ac:dyDescent="0.3">
      <c r="A15" s="12" t="s">
        <v>381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74">
        <f t="shared" si="0"/>
        <v>0</v>
      </c>
    </row>
    <row r="16" spans="1:9" x14ac:dyDescent="0.3">
      <c r="A16" s="12" t="s">
        <v>382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74">
        <f t="shared" si="0"/>
        <v>0</v>
      </c>
    </row>
    <row r="17" spans="1:7" x14ac:dyDescent="0.3">
      <c r="A17" s="12" t="s">
        <v>383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74">
        <f t="shared" si="0"/>
        <v>0</v>
      </c>
    </row>
    <row r="18" spans="1:7" x14ac:dyDescent="0.3">
      <c r="A18" s="12"/>
      <c r="B18" s="10"/>
      <c r="C18" s="10"/>
      <c r="D18" s="10"/>
      <c r="E18" s="10"/>
      <c r="F18" s="10"/>
      <c r="G18" s="10"/>
    </row>
    <row r="19" spans="1:7" x14ac:dyDescent="0.3">
      <c r="A19" s="11" t="s">
        <v>384</v>
      </c>
      <c r="B19" s="220">
        <f>SUM(B21:B28)</f>
        <v>46845643</v>
      </c>
      <c r="C19" s="220">
        <f>SUM(C21:C28)</f>
        <v>1486740</v>
      </c>
      <c r="D19" s="220">
        <f>SUM(D21:D28)</f>
        <v>48332383</v>
      </c>
      <c r="E19" s="220">
        <f>SUM(E21:E28)</f>
        <v>48323053</v>
      </c>
      <c r="F19" s="220">
        <f>SUM(F21:F28)</f>
        <v>48196773</v>
      </c>
      <c r="G19" s="220">
        <f>+D19-E19</f>
        <v>9330</v>
      </c>
    </row>
    <row r="20" spans="1:7" x14ac:dyDescent="0.3">
      <c r="A20" s="11" t="s">
        <v>385</v>
      </c>
      <c r="B20" s="220"/>
      <c r="C20" s="220"/>
      <c r="D20" s="220"/>
      <c r="E20" s="220"/>
      <c r="F20" s="220"/>
      <c r="G20" s="220"/>
    </row>
    <row r="21" spans="1:7" x14ac:dyDescent="0.3">
      <c r="A21" s="12" t="s">
        <v>376</v>
      </c>
      <c r="B21" s="21">
        <v>46845643</v>
      </c>
      <c r="C21" s="21">
        <v>1486740</v>
      </c>
      <c r="D21" s="21">
        <f>++B21+C21</f>
        <v>48332383</v>
      </c>
      <c r="E21" s="67">
        <v>48323053</v>
      </c>
      <c r="F21" s="67">
        <v>48196773</v>
      </c>
      <c r="G21" s="67">
        <f t="shared" ref="G21:G28" si="1">+D21-E21</f>
        <v>9330</v>
      </c>
    </row>
    <row r="22" spans="1:7" x14ac:dyDescent="0.3">
      <c r="A22" s="12" t="s">
        <v>377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74">
        <f t="shared" si="1"/>
        <v>0</v>
      </c>
    </row>
    <row r="23" spans="1:7" x14ac:dyDescent="0.3">
      <c r="A23" s="12" t="s">
        <v>378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74">
        <f t="shared" si="1"/>
        <v>0</v>
      </c>
    </row>
    <row r="24" spans="1:7" x14ac:dyDescent="0.3">
      <c r="A24" s="12" t="s">
        <v>379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74">
        <f t="shared" si="1"/>
        <v>0</v>
      </c>
    </row>
    <row r="25" spans="1:7" x14ac:dyDescent="0.3">
      <c r="A25" s="12" t="s">
        <v>380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74">
        <f t="shared" si="1"/>
        <v>0</v>
      </c>
    </row>
    <row r="26" spans="1:7" x14ac:dyDescent="0.3">
      <c r="A26" s="12" t="s">
        <v>381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74">
        <f t="shared" si="1"/>
        <v>0</v>
      </c>
    </row>
    <row r="27" spans="1:7" x14ac:dyDescent="0.3">
      <c r="A27" s="12" t="s">
        <v>382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74">
        <f t="shared" si="1"/>
        <v>0</v>
      </c>
    </row>
    <row r="28" spans="1:7" x14ac:dyDescent="0.3">
      <c r="A28" s="12" t="s">
        <v>383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74">
        <f t="shared" si="1"/>
        <v>0</v>
      </c>
    </row>
    <row r="29" spans="1:7" x14ac:dyDescent="0.3">
      <c r="A29" s="9"/>
      <c r="B29" s="85"/>
      <c r="C29" s="85"/>
      <c r="D29" s="85"/>
      <c r="E29" s="85"/>
      <c r="F29" s="85"/>
      <c r="G29" s="10"/>
    </row>
    <row r="30" spans="1:7" x14ac:dyDescent="0.3">
      <c r="A30" s="16" t="s">
        <v>372</v>
      </c>
      <c r="B30" s="19">
        <f>+B8+B19</f>
        <v>112530317</v>
      </c>
      <c r="C30" s="19">
        <f>+C8+C19</f>
        <v>8085013</v>
      </c>
      <c r="D30" s="19">
        <f>+D8+D19</f>
        <v>120615330</v>
      </c>
      <c r="E30" s="19">
        <f>+E8+E19</f>
        <v>105403536</v>
      </c>
      <c r="F30" s="19">
        <f>+F8+F19</f>
        <v>105277256</v>
      </c>
      <c r="G30" s="19">
        <f>+D30-E30</f>
        <v>15211794</v>
      </c>
    </row>
    <row r="31" spans="1:7" ht="15" thickBot="1" x14ac:dyDescent="0.35">
      <c r="A31" s="15"/>
      <c r="B31" s="14"/>
      <c r="C31" s="14"/>
      <c r="D31" s="14"/>
      <c r="E31" s="14"/>
      <c r="F31" s="14"/>
      <c r="G31" s="14"/>
    </row>
    <row r="34" spans="1:6" x14ac:dyDescent="0.3">
      <c r="A34" s="79"/>
      <c r="D34" s="79"/>
      <c r="E34" s="79"/>
      <c r="F34" s="79"/>
    </row>
    <row r="35" spans="1:6" x14ac:dyDescent="0.3">
      <c r="A35" s="114" t="s">
        <v>454</v>
      </c>
      <c r="D35" s="167" t="s">
        <v>461</v>
      </c>
      <c r="E35" s="167"/>
      <c r="F35" s="167"/>
    </row>
    <row r="36" spans="1:6" x14ac:dyDescent="0.3">
      <c r="A36" s="114" t="s">
        <v>455</v>
      </c>
      <c r="D36" s="167" t="s">
        <v>456</v>
      </c>
      <c r="E36" s="167"/>
      <c r="F36" s="167"/>
    </row>
  </sheetData>
  <mergeCells count="22">
    <mergeCell ref="A1:G1"/>
    <mergeCell ref="A2:G2"/>
    <mergeCell ref="A3:G3"/>
    <mergeCell ref="A4:G4"/>
    <mergeCell ref="D35:F35"/>
    <mergeCell ref="F19:F20"/>
    <mergeCell ref="D36:F36"/>
    <mergeCell ref="A5:G5"/>
    <mergeCell ref="A6:A7"/>
    <mergeCell ref="B6:F6"/>
    <mergeCell ref="G6:G7"/>
    <mergeCell ref="B8:B9"/>
    <mergeCell ref="C8:C9"/>
    <mergeCell ref="D8:D9"/>
    <mergeCell ref="E8:E9"/>
    <mergeCell ref="F8:F9"/>
    <mergeCell ref="G8:G9"/>
    <mergeCell ref="G19:G20"/>
    <mergeCell ref="B19:B20"/>
    <mergeCell ref="C19:C20"/>
    <mergeCell ref="D19:D20"/>
    <mergeCell ref="E19:E20"/>
  </mergeCells>
  <pageMargins left="0.70866141732283472" right="0.70866141732283472" top="0.74803149606299213" bottom="0.74803149606299213" header="0.31496062992125984" footer="0.31496062992125984"/>
  <pageSetup scale="8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89"/>
  <sheetViews>
    <sheetView topLeftCell="A27" workbookViewId="0">
      <selection activeCell="D26" sqref="D26"/>
    </sheetView>
  </sheetViews>
  <sheetFormatPr baseColWidth="10" defaultRowHeight="14.4" x14ac:dyDescent="0.3"/>
  <cols>
    <col min="1" max="1" width="2.6640625" customWidth="1"/>
    <col min="2" max="2" width="44.6640625" customWidth="1"/>
    <col min="4" max="4" width="13.44140625" customWidth="1"/>
    <col min="5" max="7" width="11.6640625" bestFit="1" customWidth="1"/>
    <col min="8" max="8" width="13.5546875" customWidth="1"/>
  </cols>
  <sheetData>
    <row r="1" spans="1:8" x14ac:dyDescent="0.3">
      <c r="A1" s="115"/>
      <c r="B1" s="130" t="s">
        <v>458</v>
      </c>
      <c r="C1" s="130"/>
      <c r="D1" s="130"/>
      <c r="E1" s="130"/>
      <c r="F1" s="130"/>
      <c r="G1" s="130"/>
      <c r="H1" s="131"/>
    </row>
    <row r="2" spans="1:8" x14ac:dyDescent="0.3">
      <c r="A2" s="132" t="s">
        <v>443</v>
      </c>
      <c r="B2" s="130"/>
      <c r="C2" s="130"/>
      <c r="D2" s="130"/>
      <c r="E2" s="130"/>
      <c r="F2" s="130"/>
      <c r="G2" s="130"/>
      <c r="H2" s="131"/>
    </row>
    <row r="3" spans="1:8" x14ac:dyDescent="0.3">
      <c r="A3" s="132" t="s">
        <v>386</v>
      </c>
      <c r="B3" s="130"/>
      <c r="C3" s="130"/>
      <c r="D3" s="130"/>
      <c r="E3" s="130"/>
      <c r="F3" s="130"/>
      <c r="G3" s="130"/>
      <c r="H3" s="131"/>
    </row>
    <row r="4" spans="1:8" x14ac:dyDescent="0.3">
      <c r="A4" s="132" t="s">
        <v>462</v>
      </c>
      <c r="B4" s="130"/>
      <c r="C4" s="130"/>
      <c r="D4" s="130"/>
      <c r="E4" s="130"/>
      <c r="F4" s="130"/>
      <c r="G4" s="130"/>
      <c r="H4" s="131"/>
    </row>
    <row r="5" spans="1:8" ht="15" thickBot="1" x14ac:dyDescent="0.35">
      <c r="A5" s="133" t="s">
        <v>0</v>
      </c>
      <c r="B5" s="134"/>
      <c r="C5" s="134"/>
      <c r="D5" s="134"/>
      <c r="E5" s="134"/>
      <c r="F5" s="134"/>
      <c r="G5" s="134"/>
      <c r="H5" s="135"/>
    </row>
    <row r="6" spans="1:8" ht="15" thickBot="1" x14ac:dyDescent="0.35">
      <c r="A6" s="184" t="s">
        <v>1</v>
      </c>
      <c r="B6" s="185"/>
      <c r="C6" s="138" t="s">
        <v>293</v>
      </c>
      <c r="D6" s="139"/>
      <c r="E6" s="139"/>
      <c r="F6" s="139"/>
      <c r="G6" s="140"/>
      <c r="H6" s="136" t="s">
        <v>294</v>
      </c>
    </row>
    <row r="7" spans="1:8" ht="21" thickBot="1" x14ac:dyDescent="0.35">
      <c r="A7" s="133"/>
      <c r="B7" s="135"/>
      <c r="C7" s="109" t="s">
        <v>182</v>
      </c>
      <c r="D7" s="109" t="s">
        <v>295</v>
      </c>
      <c r="E7" s="109" t="s">
        <v>296</v>
      </c>
      <c r="F7" s="109" t="s">
        <v>183</v>
      </c>
      <c r="G7" s="109" t="s">
        <v>200</v>
      </c>
      <c r="H7" s="137"/>
    </row>
    <row r="8" spans="1:8" x14ac:dyDescent="0.3">
      <c r="A8" s="154"/>
      <c r="B8" s="221"/>
      <c r="C8" s="10"/>
      <c r="D8" s="10"/>
      <c r="E8" s="10"/>
      <c r="F8" s="10"/>
      <c r="G8" s="10"/>
      <c r="H8" s="10"/>
    </row>
    <row r="9" spans="1:8" x14ac:dyDescent="0.3">
      <c r="A9" s="222" t="s">
        <v>387</v>
      </c>
      <c r="B9" s="223"/>
      <c r="C9" s="66">
        <f>+C10+C20+C29+C40</f>
        <v>65684674</v>
      </c>
      <c r="D9" s="66">
        <f>D10+D20+D29+D40</f>
        <v>6598273</v>
      </c>
      <c r="E9" s="66">
        <f>+E10+E20+E29+E40</f>
        <v>72282947</v>
      </c>
      <c r="F9" s="66">
        <f>+F10+F20+F29+F40</f>
        <v>57080483</v>
      </c>
      <c r="G9" s="66">
        <f>+G10+G20+G29+G40</f>
        <v>57080483</v>
      </c>
      <c r="H9" s="66">
        <f>+E9-F9</f>
        <v>15202464</v>
      </c>
    </row>
    <row r="10" spans="1:8" x14ac:dyDescent="0.3">
      <c r="A10" s="198" t="s">
        <v>388</v>
      </c>
      <c r="B10" s="214"/>
      <c r="C10" s="70">
        <f>SUM(C11:C18)</f>
        <v>0</v>
      </c>
      <c r="D10" s="70">
        <f>SUM(D11:D18)</f>
        <v>0</v>
      </c>
      <c r="E10" s="70">
        <f>SUM(E11:E18)</f>
        <v>0</v>
      </c>
      <c r="F10" s="70">
        <f>SUM(F11:F18)</f>
        <v>0</v>
      </c>
      <c r="G10" s="70">
        <f>SUM(G11:G18)</f>
        <v>0</v>
      </c>
      <c r="H10" s="66">
        <f>+E10-F10</f>
        <v>0</v>
      </c>
    </row>
    <row r="11" spans="1:8" x14ac:dyDescent="0.3">
      <c r="A11" s="46"/>
      <c r="B11" s="56" t="s">
        <v>389</v>
      </c>
      <c r="C11" s="73">
        <v>0</v>
      </c>
      <c r="D11" s="73">
        <v>0</v>
      </c>
      <c r="E11" s="73">
        <v>0</v>
      </c>
      <c r="F11" s="73">
        <v>0</v>
      </c>
      <c r="G11" s="73">
        <v>0</v>
      </c>
      <c r="H11" s="67">
        <f t="shared" ref="H11:H18" si="0">+E11-F11</f>
        <v>0</v>
      </c>
    </row>
    <row r="12" spans="1:8" x14ac:dyDescent="0.3">
      <c r="A12" s="46"/>
      <c r="B12" s="56" t="s">
        <v>390</v>
      </c>
      <c r="C12" s="73">
        <v>0</v>
      </c>
      <c r="D12" s="73">
        <v>0</v>
      </c>
      <c r="E12" s="73">
        <v>0</v>
      </c>
      <c r="F12" s="73">
        <v>0</v>
      </c>
      <c r="G12" s="73">
        <v>0</v>
      </c>
      <c r="H12" s="67">
        <f t="shared" si="0"/>
        <v>0</v>
      </c>
    </row>
    <row r="13" spans="1:8" x14ac:dyDescent="0.3">
      <c r="A13" s="46"/>
      <c r="B13" s="56" t="s">
        <v>391</v>
      </c>
      <c r="C13" s="73">
        <v>0</v>
      </c>
      <c r="D13" s="73">
        <v>0</v>
      </c>
      <c r="E13" s="73">
        <v>0</v>
      </c>
      <c r="F13" s="73">
        <v>0</v>
      </c>
      <c r="G13" s="73">
        <v>0</v>
      </c>
      <c r="H13" s="67">
        <f t="shared" si="0"/>
        <v>0</v>
      </c>
    </row>
    <row r="14" spans="1:8" x14ac:dyDescent="0.3">
      <c r="A14" s="46"/>
      <c r="B14" s="56" t="s">
        <v>392</v>
      </c>
      <c r="C14" s="73">
        <v>0</v>
      </c>
      <c r="D14" s="73">
        <v>0</v>
      </c>
      <c r="E14" s="73">
        <v>0</v>
      </c>
      <c r="F14" s="73">
        <v>0</v>
      </c>
      <c r="G14" s="73">
        <v>0</v>
      </c>
      <c r="H14" s="67">
        <f t="shared" si="0"/>
        <v>0</v>
      </c>
    </row>
    <row r="15" spans="1:8" x14ac:dyDescent="0.3">
      <c r="A15" s="46"/>
      <c r="B15" s="56" t="s">
        <v>393</v>
      </c>
      <c r="C15" s="73">
        <v>0</v>
      </c>
      <c r="D15" s="73">
        <v>0</v>
      </c>
      <c r="E15" s="73">
        <v>0</v>
      </c>
      <c r="F15" s="73">
        <v>0</v>
      </c>
      <c r="G15" s="73">
        <v>0</v>
      </c>
      <c r="H15" s="67">
        <f t="shared" si="0"/>
        <v>0</v>
      </c>
    </row>
    <row r="16" spans="1:8" x14ac:dyDescent="0.3">
      <c r="A16" s="46"/>
      <c r="B16" s="56" t="s">
        <v>394</v>
      </c>
      <c r="C16" s="73">
        <v>0</v>
      </c>
      <c r="D16" s="73">
        <v>0</v>
      </c>
      <c r="E16" s="73">
        <v>0</v>
      </c>
      <c r="F16" s="73">
        <v>0</v>
      </c>
      <c r="G16" s="73">
        <v>0</v>
      </c>
      <c r="H16" s="67">
        <f t="shared" si="0"/>
        <v>0</v>
      </c>
    </row>
    <row r="17" spans="1:8" x14ac:dyDescent="0.3">
      <c r="A17" s="46"/>
      <c r="B17" s="56" t="s">
        <v>395</v>
      </c>
      <c r="C17" s="73">
        <v>0</v>
      </c>
      <c r="D17" s="73">
        <v>0</v>
      </c>
      <c r="E17" s="73">
        <v>0</v>
      </c>
      <c r="F17" s="73">
        <v>0</v>
      </c>
      <c r="G17" s="73">
        <v>0</v>
      </c>
      <c r="H17" s="67">
        <f t="shared" si="0"/>
        <v>0</v>
      </c>
    </row>
    <row r="18" spans="1:8" x14ac:dyDescent="0.3">
      <c r="A18" s="46"/>
      <c r="B18" s="56" t="s">
        <v>396</v>
      </c>
      <c r="C18" s="73">
        <v>0</v>
      </c>
      <c r="D18" s="73">
        <v>0</v>
      </c>
      <c r="E18" s="73">
        <v>0</v>
      </c>
      <c r="F18" s="73">
        <v>0</v>
      </c>
      <c r="G18" s="73">
        <v>0</v>
      </c>
      <c r="H18" s="67">
        <f t="shared" si="0"/>
        <v>0</v>
      </c>
    </row>
    <row r="19" spans="1:8" x14ac:dyDescent="0.3">
      <c r="A19" s="46"/>
      <c r="B19" s="56"/>
      <c r="C19" s="49"/>
      <c r="D19" s="49"/>
      <c r="E19" s="49"/>
      <c r="F19" s="49"/>
      <c r="G19" s="49"/>
      <c r="H19" s="49"/>
    </row>
    <row r="20" spans="1:8" x14ac:dyDescent="0.3">
      <c r="A20" s="198" t="s">
        <v>397</v>
      </c>
      <c r="B20" s="214"/>
      <c r="C20" s="70">
        <f>SUM(C21:C27)</f>
        <v>65684674</v>
      </c>
      <c r="D20" s="70">
        <f>SUM(D21:D27)</f>
        <v>6598273</v>
      </c>
      <c r="E20" s="70">
        <f>SUM(E21:E27)</f>
        <v>72282947</v>
      </c>
      <c r="F20" s="70">
        <f>SUM(F21:F27)</f>
        <v>57080483</v>
      </c>
      <c r="G20" s="70">
        <f>SUM(G21:G27)</f>
        <v>57080483</v>
      </c>
      <c r="H20" s="66">
        <f>+E20-F20</f>
        <v>15202464</v>
      </c>
    </row>
    <row r="21" spans="1:8" x14ac:dyDescent="0.3">
      <c r="A21" s="46"/>
      <c r="B21" s="56" t="s">
        <v>398</v>
      </c>
      <c r="C21" s="73">
        <v>0</v>
      </c>
      <c r="D21" s="73">
        <v>0</v>
      </c>
      <c r="E21" s="73">
        <v>0</v>
      </c>
      <c r="F21" s="73">
        <v>0</v>
      </c>
      <c r="G21" s="73">
        <v>0</v>
      </c>
      <c r="H21" s="67">
        <f t="shared" ref="H21:H27" si="1">+E21-F21</f>
        <v>0</v>
      </c>
    </row>
    <row r="22" spans="1:8" x14ac:dyDescent="0.3">
      <c r="A22" s="46"/>
      <c r="B22" s="56" t="s">
        <v>399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  <c r="H22" s="67">
        <f t="shared" si="1"/>
        <v>0</v>
      </c>
    </row>
    <row r="23" spans="1:8" x14ac:dyDescent="0.3">
      <c r="A23" s="46"/>
      <c r="B23" s="56" t="s">
        <v>400</v>
      </c>
      <c r="C23" s="73">
        <v>0</v>
      </c>
      <c r="D23" s="73">
        <v>0</v>
      </c>
      <c r="E23" s="73">
        <v>0</v>
      </c>
      <c r="F23" s="73">
        <v>0</v>
      </c>
      <c r="G23" s="73">
        <v>0</v>
      </c>
      <c r="H23" s="67">
        <f t="shared" si="1"/>
        <v>0</v>
      </c>
    </row>
    <row r="24" spans="1:8" x14ac:dyDescent="0.3">
      <c r="A24" s="46"/>
      <c r="B24" s="56" t="s">
        <v>401</v>
      </c>
      <c r="C24" s="73">
        <v>0</v>
      </c>
      <c r="D24" s="73">
        <v>0</v>
      </c>
      <c r="E24" s="73">
        <v>0</v>
      </c>
      <c r="F24" s="73">
        <v>0</v>
      </c>
      <c r="G24" s="73">
        <v>0</v>
      </c>
      <c r="H24" s="67">
        <f t="shared" si="1"/>
        <v>0</v>
      </c>
    </row>
    <row r="25" spans="1:8" x14ac:dyDescent="0.3">
      <c r="A25" s="46"/>
      <c r="B25" s="56" t="s">
        <v>402</v>
      </c>
      <c r="C25" s="73">
        <v>65684674</v>
      </c>
      <c r="D25" s="73">
        <v>6598273</v>
      </c>
      <c r="E25" s="73">
        <f>++C25+D25</f>
        <v>72282947</v>
      </c>
      <c r="F25" s="67">
        <v>57080483</v>
      </c>
      <c r="G25" s="67">
        <v>57080483</v>
      </c>
      <c r="H25" s="67">
        <f t="shared" si="1"/>
        <v>15202464</v>
      </c>
    </row>
    <row r="26" spans="1:8" x14ac:dyDescent="0.3">
      <c r="A26" s="46"/>
      <c r="B26" s="56" t="s">
        <v>403</v>
      </c>
      <c r="C26" s="73">
        <v>0</v>
      </c>
      <c r="D26" s="73">
        <v>0</v>
      </c>
      <c r="E26" s="73">
        <v>0</v>
      </c>
      <c r="F26" s="73">
        <v>0</v>
      </c>
      <c r="G26" s="73">
        <v>0</v>
      </c>
      <c r="H26" s="67">
        <f t="shared" si="1"/>
        <v>0</v>
      </c>
    </row>
    <row r="27" spans="1:8" x14ac:dyDescent="0.3">
      <c r="A27" s="46"/>
      <c r="B27" s="56" t="s">
        <v>404</v>
      </c>
      <c r="C27" s="73">
        <v>0</v>
      </c>
      <c r="D27" s="73">
        <v>0</v>
      </c>
      <c r="E27" s="73">
        <v>0</v>
      </c>
      <c r="F27" s="73">
        <v>0</v>
      </c>
      <c r="G27" s="73">
        <v>0</v>
      </c>
      <c r="H27" s="67">
        <f t="shared" si="1"/>
        <v>0</v>
      </c>
    </row>
    <row r="28" spans="1:8" x14ac:dyDescent="0.3">
      <c r="A28" s="46"/>
      <c r="B28" s="56"/>
      <c r="C28" s="53"/>
      <c r="D28" s="53"/>
      <c r="E28" s="53"/>
      <c r="F28" s="53"/>
      <c r="G28" s="53"/>
      <c r="H28" s="53"/>
    </row>
    <row r="29" spans="1:8" x14ac:dyDescent="0.3">
      <c r="A29" s="198" t="s">
        <v>405</v>
      </c>
      <c r="B29" s="214"/>
      <c r="C29" s="70">
        <f>SUM(C30:C38)</f>
        <v>0</v>
      </c>
      <c r="D29" s="70">
        <f>SUM(D30:D38)</f>
        <v>0</v>
      </c>
      <c r="E29" s="70">
        <f>SUM(E30:E38)</f>
        <v>0</v>
      </c>
      <c r="F29" s="70">
        <f>SUM(F30:F38)</f>
        <v>0</v>
      </c>
      <c r="G29" s="70">
        <f>SUM(G30:G38)</f>
        <v>0</v>
      </c>
      <c r="H29" s="66">
        <f>+E29-F29</f>
        <v>0</v>
      </c>
    </row>
    <row r="30" spans="1:8" x14ac:dyDescent="0.3">
      <c r="A30" s="46"/>
      <c r="B30" s="56" t="s">
        <v>406</v>
      </c>
      <c r="C30" s="73">
        <v>0</v>
      </c>
      <c r="D30" s="73">
        <v>0</v>
      </c>
      <c r="E30" s="73">
        <v>0</v>
      </c>
      <c r="F30" s="73">
        <v>0</v>
      </c>
      <c r="G30" s="73">
        <v>0</v>
      </c>
      <c r="H30" s="67">
        <f t="shared" ref="H30:H38" si="2">+E30-F30</f>
        <v>0</v>
      </c>
    </row>
    <row r="31" spans="1:8" x14ac:dyDescent="0.3">
      <c r="A31" s="46"/>
      <c r="B31" s="56" t="s">
        <v>407</v>
      </c>
      <c r="C31" s="73">
        <v>0</v>
      </c>
      <c r="D31" s="73">
        <v>0</v>
      </c>
      <c r="E31" s="73">
        <v>0</v>
      </c>
      <c r="F31" s="73">
        <v>0</v>
      </c>
      <c r="G31" s="73">
        <v>0</v>
      </c>
      <c r="H31" s="67">
        <f t="shared" si="2"/>
        <v>0</v>
      </c>
    </row>
    <row r="32" spans="1:8" x14ac:dyDescent="0.3">
      <c r="A32" s="46"/>
      <c r="B32" s="56" t="s">
        <v>408</v>
      </c>
      <c r="C32" s="73">
        <v>0</v>
      </c>
      <c r="D32" s="73">
        <v>0</v>
      </c>
      <c r="E32" s="73">
        <v>0</v>
      </c>
      <c r="F32" s="73">
        <v>0</v>
      </c>
      <c r="G32" s="73">
        <v>0</v>
      </c>
      <c r="H32" s="67">
        <f t="shared" si="2"/>
        <v>0</v>
      </c>
    </row>
    <row r="33" spans="1:8" x14ac:dyDescent="0.3">
      <c r="A33" s="46"/>
      <c r="B33" s="56" t="s">
        <v>409</v>
      </c>
      <c r="C33" s="73">
        <v>0</v>
      </c>
      <c r="D33" s="73">
        <v>0</v>
      </c>
      <c r="E33" s="73">
        <v>0</v>
      </c>
      <c r="F33" s="73">
        <v>0</v>
      </c>
      <c r="G33" s="73">
        <v>0</v>
      </c>
      <c r="H33" s="67">
        <f t="shared" si="2"/>
        <v>0</v>
      </c>
    </row>
    <row r="34" spans="1:8" x14ac:dyDescent="0.3">
      <c r="A34" s="46"/>
      <c r="B34" s="56" t="s">
        <v>410</v>
      </c>
      <c r="C34" s="73">
        <v>0</v>
      </c>
      <c r="D34" s="73">
        <v>0</v>
      </c>
      <c r="E34" s="73">
        <v>0</v>
      </c>
      <c r="F34" s="73">
        <v>0</v>
      </c>
      <c r="G34" s="73">
        <v>0</v>
      </c>
      <c r="H34" s="67">
        <f t="shared" si="2"/>
        <v>0</v>
      </c>
    </row>
    <row r="35" spans="1:8" x14ac:dyDescent="0.3">
      <c r="A35" s="46"/>
      <c r="B35" s="56" t="s">
        <v>411</v>
      </c>
      <c r="C35" s="73">
        <v>0</v>
      </c>
      <c r="D35" s="73">
        <v>0</v>
      </c>
      <c r="E35" s="73">
        <v>0</v>
      </c>
      <c r="F35" s="73">
        <v>0</v>
      </c>
      <c r="G35" s="73">
        <v>0</v>
      </c>
      <c r="H35" s="67">
        <f t="shared" si="2"/>
        <v>0</v>
      </c>
    </row>
    <row r="36" spans="1:8" x14ac:dyDescent="0.3">
      <c r="A36" s="46"/>
      <c r="B36" s="56" t="s">
        <v>412</v>
      </c>
      <c r="C36" s="73">
        <v>0</v>
      </c>
      <c r="D36" s="73">
        <v>0</v>
      </c>
      <c r="E36" s="73">
        <v>0</v>
      </c>
      <c r="F36" s="73">
        <v>0</v>
      </c>
      <c r="G36" s="73">
        <v>0</v>
      </c>
      <c r="H36" s="67">
        <f t="shared" si="2"/>
        <v>0</v>
      </c>
    </row>
    <row r="37" spans="1:8" x14ac:dyDescent="0.3">
      <c r="A37" s="46"/>
      <c r="B37" s="56" t="s">
        <v>413</v>
      </c>
      <c r="C37" s="73">
        <v>0</v>
      </c>
      <c r="D37" s="73">
        <v>0</v>
      </c>
      <c r="E37" s="73">
        <v>0</v>
      </c>
      <c r="F37" s="73">
        <v>0</v>
      </c>
      <c r="G37" s="73">
        <v>0</v>
      </c>
      <c r="H37" s="67">
        <f t="shared" si="2"/>
        <v>0</v>
      </c>
    </row>
    <row r="38" spans="1:8" x14ac:dyDescent="0.3">
      <c r="A38" s="46"/>
      <c r="B38" s="56" t="s">
        <v>414</v>
      </c>
      <c r="C38" s="73">
        <v>0</v>
      </c>
      <c r="D38" s="73">
        <v>0</v>
      </c>
      <c r="E38" s="73">
        <v>0</v>
      </c>
      <c r="F38" s="73">
        <v>0</v>
      </c>
      <c r="G38" s="73">
        <v>0</v>
      </c>
      <c r="H38" s="67">
        <f t="shared" si="2"/>
        <v>0</v>
      </c>
    </row>
    <row r="39" spans="1:8" x14ac:dyDescent="0.3">
      <c r="A39" s="46"/>
      <c r="B39" s="56"/>
      <c r="C39" s="73"/>
      <c r="D39" s="73"/>
      <c r="E39" s="73"/>
      <c r="F39" s="73"/>
      <c r="G39" s="73"/>
      <c r="H39" s="73"/>
    </row>
    <row r="40" spans="1:8" ht="25.5" customHeight="1" x14ac:dyDescent="0.3">
      <c r="A40" s="222" t="s">
        <v>415</v>
      </c>
      <c r="B40" s="224"/>
      <c r="C40" s="70">
        <f>SUM(C41:C44)</f>
        <v>0</v>
      </c>
      <c r="D40" s="70">
        <f>SUM(D41:D44)</f>
        <v>0</v>
      </c>
      <c r="E40" s="70">
        <f>SUM(E41:E44)</f>
        <v>0</v>
      </c>
      <c r="F40" s="70">
        <f>SUM(F41:F44)</f>
        <v>0</v>
      </c>
      <c r="G40" s="70">
        <f>SUM(G41:G44)</f>
        <v>0</v>
      </c>
      <c r="H40" s="66">
        <f>+E40-F40</f>
        <v>0</v>
      </c>
    </row>
    <row r="41" spans="1:8" ht="20.399999999999999" x14ac:dyDescent="0.3">
      <c r="A41" s="46"/>
      <c r="B41" s="51" t="s">
        <v>416</v>
      </c>
      <c r="C41" s="73">
        <v>0</v>
      </c>
      <c r="D41" s="73">
        <v>0</v>
      </c>
      <c r="E41" s="73">
        <v>0</v>
      </c>
      <c r="F41" s="73">
        <v>0</v>
      </c>
      <c r="G41" s="73">
        <v>0</v>
      </c>
      <c r="H41" s="67">
        <f>+E41-F41</f>
        <v>0</v>
      </c>
    </row>
    <row r="42" spans="1:8" ht="20.399999999999999" x14ac:dyDescent="0.3">
      <c r="A42" s="46"/>
      <c r="B42" s="51" t="s">
        <v>417</v>
      </c>
      <c r="C42" s="73">
        <v>0</v>
      </c>
      <c r="D42" s="73">
        <v>0</v>
      </c>
      <c r="E42" s="73">
        <v>0</v>
      </c>
      <c r="F42" s="73">
        <v>0</v>
      </c>
      <c r="G42" s="73">
        <v>0</v>
      </c>
      <c r="H42" s="67">
        <f>+E42-F42</f>
        <v>0</v>
      </c>
    </row>
    <row r="43" spans="1:8" x14ac:dyDescent="0.3">
      <c r="A43" s="46"/>
      <c r="B43" s="56" t="s">
        <v>418</v>
      </c>
      <c r="C43" s="73">
        <v>0</v>
      </c>
      <c r="D43" s="73">
        <v>0</v>
      </c>
      <c r="E43" s="73">
        <v>0</v>
      </c>
      <c r="F43" s="73">
        <v>0</v>
      </c>
      <c r="G43" s="73">
        <v>0</v>
      </c>
      <c r="H43" s="67">
        <f>+E43-F43</f>
        <v>0</v>
      </c>
    </row>
    <row r="44" spans="1:8" x14ac:dyDescent="0.3">
      <c r="A44" s="46"/>
      <c r="B44" s="56" t="s">
        <v>419</v>
      </c>
      <c r="C44" s="73">
        <v>0</v>
      </c>
      <c r="D44" s="73">
        <v>0</v>
      </c>
      <c r="E44" s="73">
        <v>0</v>
      </c>
      <c r="F44" s="73">
        <v>0</v>
      </c>
      <c r="G44" s="73">
        <v>0</v>
      </c>
      <c r="H44" s="67">
        <f>+E44-F44</f>
        <v>0</v>
      </c>
    </row>
    <row r="45" spans="1:8" x14ac:dyDescent="0.3">
      <c r="A45" s="46"/>
      <c r="B45" s="56"/>
      <c r="C45" s="73"/>
      <c r="D45" s="73"/>
      <c r="E45" s="73"/>
      <c r="F45" s="73"/>
      <c r="G45" s="73"/>
      <c r="H45" s="73"/>
    </row>
    <row r="46" spans="1:8" x14ac:dyDescent="0.3">
      <c r="A46" s="198" t="s">
        <v>420</v>
      </c>
      <c r="B46" s="214"/>
      <c r="C46" s="70">
        <f>+C47+C57+C66+C77</f>
        <v>46845643</v>
      </c>
      <c r="D46" s="70">
        <f>+D47+D57+D66+D77</f>
        <v>1486740</v>
      </c>
      <c r="E46" s="70">
        <f>+E47+E57+E66+E77</f>
        <v>48332383</v>
      </c>
      <c r="F46" s="70">
        <f>+F47+F57+F66+F77</f>
        <v>48323053</v>
      </c>
      <c r="G46" s="70">
        <f>+G47+G57+G66+G77</f>
        <v>48196773</v>
      </c>
      <c r="H46" s="66">
        <f>+E46-F46</f>
        <v>9330</v>
      </c>
    </row>
    <row r="47" spans="1:8" x14ac:dyDescent="0.3">
      <c r="A47" s="198" t="s">
        <v>388</v>
      </c>
      <c r="B47" s="214"/>
      <c r="C47" s="70">
        <f>SUM(C48:C55)</f>
        <v>0</v>
      </c>
      <c r="D47" s="70">
        <f>SUM(D48:D55)</f>
        <v>0</v>
      </c>
      <c r="E47" s="70">
        <f>SUM(E48:E55)</f>
        <v>0</v>
      </c>
      <c r="F47" s="70">
        <f>SUM(F48:F55)</f>
        <v>0</v>
      </c>
      <c r="G47" s="70">
        <f>SUM(G48:G55)</f>
        <v>0</v>
      </c>
      <c r="H47" s="66">
        <f>+E47-F47</f>
        <v>0</v>
      </c>
    </row>
    <row r="48" spans="1:8" x14ac:dyDescent="0.3">
      <c r="A48" s="46"/>
      <c r="B48" s="56" t="s">
        <v>389</v>
      </c>
      <c r="C48" s="73">
        <v>0</v>
      </c>
      <c r="D48" s="73">
        <v>0</v>
      </c>
      <c r="E48" s="73">
        <v>0</v>
      </c>
      <c r="F48" s="73">
        <v>0</v>
      </c>
      <c r="G48" s="73">
        <v>0</v>
      </c>
      <c r="H48" s="67">
        <f t="shared" ref="H48:H55" si="3">+E48-F48</f>
        <v>0</v>
      </c>
    </row>
    <row r="49" spans="1:8" x14ac:dyDescent="0.3">
      <c r="A49" s="46"/>
      <c r="B49" s="56" t="s">
        <v>390</v>
      </c>
      <c r="C49" s="73">
        <v>0</v>
      </c>
      <c r="D49" s="73">
        <v>0</v>
      </c>
      <c r="E49" s="73">
        <v>0</v>
      </c>
      <c r="F49" s="73">
        <v>0</v>
      </c>
      <c r="G49" s="73">
        <v>0</v>
      </c>
      <c r="H49" s="67">
        <f t="shared" si="3"/>
        <v>0</v>
      </c>
    </row>
    <row r="50" spans="1:8" x14ac:dyDescent="0.3">
      <c r="A50" s="46"/>
      <c r="B50" s="56" t="s">
        <v>391</v>
      </c>
      <c r="C50" s="73">
        <v>0</v>
      </c>
      <c r="D50" s="73">
        <v>0</v>
      </c>
      <c r="E50" s="73">
        <v>0</v>
      </c>
      <c r="F50" s="73">
        <v>0</v>
      </c>
      <c r="G50" s="73">
        <v>0</v>
      </c>
      <c r="H50" s="67">
        <f t="shared" si="3"/>
        <v>0</v>
      </c>
    </row>
    <row r="51" spans="1:8" x14ac:dyDescent="0.3">
      <c r="A51" s="46"/>
      <c r="B51" s="56" t="s">
        <v>392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67">
        <f t="shared" si="3"/>
        <v>0</v>
      </c>
    </row>
    <row r="52" spans="1:8" x14ac:dyDescent="0.3">
      <c r="A52" s="46"/>
      <c r="B52" s="56" t="s">
        <v>393</v>
      </c>
      <c r="C52" s="73">
        <v>0</v>
      </c>
      <c r="D52" s="73">
        <v>0</v>
      </c>
      <c r="E52" s="73">
        <v>0</v>
      </c>
      <c r="F52" s="73">
        <v>0</v>
      </c>
      <c r="G52" s="73">
        <v>0</v>
      </c>
      <c r="H52" s="67">
        <f t="shared" si="3"/>
        <v>0</v>
      </c>
    </row>
    <row r="53" spans="1:8" x14ac:dyDescent="0.3">
      <c r="A53" s="46"/>
      <c r="B53" s="56" t="s">
        <v>394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67">
        <f t="shared" si="3"/>
        <v>0</v>
      </c>
    </row>
    <row r="54" spans="1:8" x14ac:dyDescent="0.3">
      <c r="A54" s="46"/>
      <c r="B54" s="56" t="s">
        <v>395</v>
      </c>
      <c r="C54" s="73">
        <v>0</v>
      </c>
      <c r="D54" s="73">
        <v>0</v>
      </c>
      <c r="E54" s="73">
        <v>0</v>
      </c>
      <c r="F54" s="73">
        <v>0</v>
      </c>
      <c r="G54" s="73">
        <v>0</v>
      </c>
      <c r="H54" s="67">
        <f t="shared" si="3"/>
        <v>0</v>
      </c>
    </row>
    <row r="55" spans="1:8" x14ac:dyDescent="0.3">
      <c r="A55" s="46"/>
      <c r="B55" s="56" t="s">
        <v>396</v>
      </c>
      <c r="C55" s="73">
        <v>0</v>
      </c>
      <c r="D55" s="73">
        <v>0</v>
      </c>
      <c r="E55" s="73">
        <v>0</v>
      </c>
      <c r="F55" s="73">
        <v>0</v>
      </c>
      <c r="G55" s="73">
        <v>0</v>
      </c>
      <c r="H55" s="67">
        <f t="shared" si="3"/>
        <v>0</v>
      </c>
    </row>
    <row r="56" spans="1:8" x14ac:dyDescent="0.3">
      <c r="A56" s="46"/>
      <c r="B56" s="56"/>
      <c r="C56" s="73"/>
      <c r="D56" s="73"/>
      <c r="E56" s="73"/>
      <c r="F56" s="73"/>
      <c r="G56" s="73"/>
      <c r="H56" s="73"/>
    </row>
    <row r="57" spans="1:8" x14ac:dyDescent="0.3">
      <c r="A57" s="198" t="s">
        <v>397</v>
      </c>
      <c r="B57" s="214"/>
      <c r="C57" s="70">
        <f>SUM(C58:C64)</f>
        <v>46845643</v>
      </c>
      <c r="D57" s="70">
        <f>SUM(D58:D64)</f>
        <v>1486740</v>
      </c>
      <c r="E57" s="70">
        <f>SUM(E58:E64)</f>
        <v>48332383</v>
      </c>
      <c r="F57" s="70">
        <f>SUM(F58:F64)</f>
        <v>48323053</v>
      </c>
      <c r="G57" s="70">
        <f>SUM(G58:G64)</f>
        <v>48196773</v>
      </c>
      <c r="H57" s="66">
        <f>+E57-F57</f>
        <v>9330</v>
      </c>
    </row>
    <row r="58" spans="1:8" x14ac:dyDescent="0.3">
      <c r="A58" s="46"/>
      <c r="B58" s="56" t="s">
        <v>398</v>
      </c>
      <c r="C58" s="73">
        <v>0</v>
      </c>
      <c r="D58" s="73">
        <v>0</v>
      </c>
      <c r="E58" s="73">
        <v>0</v>
      </c>
      <c r="F58" s="73">
        <v>0</v>
      </c>
      <c r="G58" s="73">
        <v>0</v>
      </c>
      <c r="H58" s="67">
        <f t="shared" ref="H58:H64" si="4">+E58-F58</f>
        <v>0</v>
      </c>
    </row>
    <row r="59" spans="1:8" x14ac:dyDescent="0.3">
      <c r="A59" s="46"/>
      <c r="B59" s="56" t="s">
        <v>399</v>
      </c>
      <c r="C59" s="73">
        <v>0</v>
      </c>
      <c r="D59" s="73">
        <v>0</v>
      </c>
      <c r="E59" s="73">
        <v>0</v>
      </c>
      <c r="F59" s="73">
        <v>0</v>
      </c>
      <c r="G59" s="73">
        <v>0</v>
      </c>
      <c r="H59" s="67">
        <f t="shared" si="4"/>
        <v>0</v>
      </c>
    </row>
    <row r="60" spans="1:8" x14ac:dyDescent="0.3">
      <c r="A60" s="46"/>
      <c r="B60" s="56" t="s">
        <v>400</v>
      </c>
      <c r="C60" s="73">
        <v>0</v>
      </c>
      <c r="D60" s="73">
        <v>0</v>
      </c>
      <c r="E60" s="73">
        <v>0</v>
      </c>
      <c r="F60" s="73">
        <v>0</v>
      </c>
      <c r="G60" s="73">
        <v>0</v>
      </c>
      <c r="H60" s="67">
        <f t="shared" si="4"/>
        <v>0</v>
      </c>
    </row>
    <row r="61" spans="1:8" x14ac:dyDescent="0.3">
      <c r="A61" s="46"/>
      <c r="B61" s="56" t="s">
        <v>401</v>
      </c>
      <c r="C61" s="73">
        <v>0</v>
      </c>
      <c r="D61" s="73">
        <v>0</v>
      </c>
      <c r="E61" s="73">
        <v>0</v>
      </c>
      <c r="F61" s="73">
        <v>0</v>
      </c>
      <c r="G61" s="73">
        <v>0</v>
      </c>
      <c r="H61" s="67">
        <f t="shared" si="4"/>
        <v>0</v>
      </c>
    </row>
    <row r="62" spans="1:8" x14ac:dyDescent="0.3">
      <c r="A62" s="46"/>
      <c r="B62" s="56" t="s">
        <v>402</v>
      </c>
      <c r="C62" s="73">
        <v>46845643</v>
      </c>
      <c r="D62" s="73">
        <v>1486740</v>
      </c>
      <c r="E62" s="73">
        <f>++C62+D62</f>
        <v>48332383</v>
      </c>
      <c r="F62" s="67">
        <v>48323053</v>
      </c>
      <c r="G62" s="67">
        <v>48196773</v>
      </c>
      <c r="H62" s="67">
        <f t="shared" si="4"/>
        <v>9330</v>
      </c>
    </row>
    <row r="63" spans="1:8" x14ac:dyDescent="0.3">
      <c r="A63" s="46"/>
      <c r="B63" s="56" t="s">
        <v>403</v>
      </c>
      <c r="C63" s="73">
        <v>0</v>
      </c>
      <c r="D63" s="73">
        <v>0</v>
      </c>
      <c r="E63" s="73">
        <v>0</v>
      </c>
      <c r="F63" s="73">
        <v>0</v>
      </c>
      <c r="G63" s="73">
        <v>0</v>
      </c>
      <c r="H63" s="67">
        <f t="shared" si="4"/>
        <v>0</v>
      </c>
    </row>
    <row r="64" spans="1:8" x14ac:dyDescent="0.3">
      <c r="A64" s="46"/>
      <c r="B64" s="56" t="s">
        <v>404</v>
      </c>
      <c r="C64" s="73">
        <v>0</v>
      </c>
      <c r="D64" s="73">
        <v>0</v>
      </c>
      <c r="E64" s="73">
        <v>0</v>
      </c>
      <c r="F64" s="73">
        <v>0</v>
      </c>
      <c r="G64" s="73">
        <v>0</v>
      </c>
      <c r="H64" s="67">
        <f t="shared" si="4"/>
        <v>0</v>
      </c>
    </row>
    <row r="65" spans="1:8" x14ac:dyDescent="0.3">
      <c r="A65" s="46"/>
      <c r="B65" s="56"/>
      <c r="C65" s="73"/>
      <c r="D65" s="73"/>
      <c r="E65" s="73"/>
      <c r="F65" s="73"/>
      <c r="G65" s="73"/>
      <c r="H65" s="73"/>
    </row>
    <row r="66" spans="1:8" x14ac:dyDescent="0.3">
      <c r="A66" s="198" t="s">
        <v>405</v>
      </c>
      <c r="B66" s="214"/>
      <c r="C66" s="70">
        <f>SUM(C67:C75)</f>
        <v>0</v>
      </c>
      <c r="D66" s="70">
        <f>SUM(D67:D75)</f>
        <v>0</v>
      </c>
      <c r="E66" s="70">
        <f>SUM(E67:E75)</f>
        <v>0</v>
      </c>
      <c r="F66" s="70">
        <f>SUM(F67:F75)</f>
        <v>0</v>
      </c>
      <c r="G66" s="70">
        <f>SUM(G67:G75)</f>
        <v>0</v>
      </c>
      <c r="H66" s="66">
        <f>+E66-F66</f>
        <v>0</v>
      </c>
    </row>
    <row r="67" spans="1:8" x14ac:dyDescent="0.3">
      <c r="A67" s="46"/>
      <c r="B67" s="56" t="s">
        <v>406</v>
      </c>
      <c r="C67" s="73">
        <v>0</v>
      </c>
      <c r="D67" s="73">
        <v>0</v>
      </c>
      <c r="E67" s="73">
        <v>0</v>
      </c>
      <c r="F67" s="73">
        <v>0</v>
      </c>
      <c r="G67" s="73">
        <v>0</v>
      </c>
      <c r="H67" s="67">
        <f t="shared" ref="H67:H75" si="5">+E67-F67</f>
        <v>0</v>
      </c>
    </row>
    <row r="68" spans="1:8" x14ac:dyDescent="0.3">
      <c r="A68" s="46"/>
      <c r="B68" s="56" t="s">
        <v>407</v>
      </c>
      <c r="C68" s="73">
        <v>0</v>
      </c>
      <c r="D68" s="73">
        <v>0</v>
      </c>
      <c r="E68" s="73">
        <v>0</v>
      </c>
      <c r="F68" s="73">
        <v>0</v>
      </c>
      <c r="G68" s="73">
        <v>0</v>
      </c>
      <c r="H68" s="67">
        <f t="shared" si="5"/>
        <v>0</v>
      </c>
    </row>
    <row r="69" spans="1:8" x14ac:dyDescent="0.3">
      <c r="A69" s="46"/>
      <c r="B69" s="56" t="s">
        <v>408</v>
      </c>
      <c r="C69" s="73">
        <v>0</v>
      </c>
      <c r="D69" s="73">
        <v>0</v>
      </c>
      <c r="E69" s="73">
        <v>0</v>
      </c>
      <c r="F69" s="73">
        <v>0</v>
      </c>
      <c r="G69" s="73">
        <v>0</v>
      </c>
      <c r="H69" s="67">
        <f t="shared" si="5"/>
        <v>0</v>
      </c>
    </row>
    <row r="70" spans="1:8" x14ac:dyDescent="0.3">
      <c r="A70" s="46"/>
      <c r="B70" s="56" t="s">
        <v>409</v>
      </c>
      <c r="C70" s="73">
        <v>0</v>
      </c>
      <c r="D70" s="73">
        <v>0</v>
      </c>
      <c r="E70" s="73">
        <v>0</v>
      </c>
      <c r="F70" s="73">
        <v>0</v>
      </c>
      <c r="G70" s="73">
        <v>0</v>
      </c>
      <c r="H70" s="67">
        <f t="shared" si="5"/>
        <v>0</v>
      </c>
    </row>
    <row r="71" spans="1:8" x14ac:dyDescent="0.3">
      <c r="A71" s="46"/>
      <c r="B71" s="56" t="s">
        <v>410</v>
      </c>
      <c r="C71" s="73">
        <v>0</v>
      </c>
      <c r="D71" s="73">
        <v>0</v>
      </c>
      <c r="E71" s="73">
        <v>0</v>
      </c>
      <c r="F71" s="73">
        <v>0</v>
      </c>
      <c r="G71" s="73">
        <v>0</v>
      </c>
      <c r="H71" s="67">
        <f t="shared" si="5"/>
        <v>0</v>
      </c>
    </row>
    <row r="72" spans="1:8" x14ac:dyDescent="0.3">
      <c r="A72" s="46"/>
      <c r="B72" s="56" t="s">
        <v>411</v>
      </c>
      <c r="C72" s="73">
        <v>0</v>
      </c>
      <c r="D72" s="73">
        <v>0</v>
      </c>
      <c r="E72" s="73">
        <v>0</v>
      </c>
      <c r="F72" s="73">
        <v>0</v>
      </c>
      <c r="G72" s="73">
        <v>0</v>
      </c>
      <c r="H72" s="67">
        <f t="shared" si="5"/>
        <v>0</v>
      </c>
    </row>
    <row r="73" spans="1:8" x14ac:dyDescent="0.3">
      <c r="A73" s="46"/>
      <c r="B73" s="56" t="s">
        <v>412</v>
      </c>
      <c r="C73" s="73">
        <v>0</v>
      </c>
      <c r="D73" s="73">
        <v>0</v>
      </c>
      <c r="E73" s="73">
        <v>0</v>
      </c>
      <c r="F73" s="73">
        <v>0</v>
      </c>
      <c r="G73" s="73">
        <v>0</v>
      </c>
      <c r="H73" s="67">
        <f t="shared" si="5"/>
        <v>0</v>
      </c>
    </row>
    <row r="74" spans="1:8" x14ac:dyDescent="0.3">
      <c r="A74" s="46"/>
      <c r="B74" s="56" t="s">
        <v>413</v>
      </c>
      <c r="C74" s="73">
        <v>0</v>
      </c>
      <c r="D74" s="73">
        <v>0</v>
      </c>
      <c r="E74" s="73">
        <v>0</v>
      </c>
      <c r="F74" s="73">
        <v>0</v>
      </c>
      <c r="G74" s="73">
        <v>0</v>
      </c>
      <c r="H74" s="67">
        <f t="shared" si="5"/>
        <v>0</v>
      </c>
    </row>
    <row r="75" spans="1:8" x14ac:dyDescent="0.3">
      <c r="A75" s="46"/>
      <c r="B75" s="56" t="s">
        <v>414</v>
      </c>
      <c r="C75" s="73">
        <v>0</v>
      </c>
      <c r="D75" s="73">
        <v>0</v>
      </c>
      <c r="E75" s="73">
        <v>0</v>
      </c>
      <c r="F75" s="73">
        <v>0</v>
      </c>
      <c r="G75" s="73">
        <v>0</v>
      </c>
      <c r="H75" s="67">
        <f t="shared" si="5"/>
        <v>0</v>
      </c>
    </row>
    <row r="76" spans="1:8" x14ac:dyDescent="0.3">
      <c r="A76" s="46"/>
      <c r="B76" s="56"/>
      <c r="C76" s="73"/>
      <c r="D76" s="73"/>
      <c r="E76" s="73"/>
      <c r="F76" s="73"/>
      <c r="G76" s="73"/>
      <c r="H76" s="73"/>
    </row>
    <row r="77" spans="1:8" ht="21.75" customHeight="1" x14ac:dyDescent="0.3">
      <c r="A77" s="222" t="s">
        <v>415</v>
      </c>
      <c r="B77" s="224"/>
      <c r="C77" s="70">
        <f>SUM(C78:C81)</f>
        <v>0</v>
      </c>
      <c r="D77" s="70">
        <f>SUM(D78:D81)</f>
        <v>0</v>
      </c>
      <c r="E77" s="70">
        <f>SUM(E78:E81)</f>
        <v>0</v>
      </c>
      <c r="F77" s="70">
        <f>SUM(F78:F81)</f>
        <v>0</v>
      </c>
      <c r="G77" s="70">
        <f>SUM(G78:G81)</f>
        <v>0</v>
      </c>
      <c r="H77" s="66">
        <f>+E77-F77</f>
        <v>0</v>
      </c>
    </row>
    <row r="78" spans="1:8" ht="20.399999999999999" x14ac:dyDescent="0.3">
      <c r="A78" s="46"/>
      <c r="B78" s="51" t="s">
        <v>416</v>
      </c>
      <c r="C78" s="73">
        <v>0</v>
      </c>
      <c r="D78" s="73">
        <v>0</v>
      </c>
      <c r="E78" s="73">
        <v>0</v>
      </c>
      <c r="F78" s="73">
        <v>0</v>
      </c>
      <c r="G78" s="73">
        <v>0</v>
      </c>
      <c r="H78" s="67">
        <f>+E78-F78</f>
        <v>0</v>
      </c>
    </row>
    <row r="79" spans="1:8" ht="20.399999999999999" x14ac:dyDescent="0.3">
      <c r="A79" s="46"/>
      <c r="B79" s="51" t="s">
        <v>417</v>
      </c>
      <c r="C79" s="73">
        <v>0</v>
      </c>
      <c r="D79" s="73">
        <v>0</v>
      </c>
      <c r="E79" s="73">
        <v>0</v>
      </c>
      <c r="F79" s="73">
        <v>0</v>
      </c>
      <c r="G79" s="73">
        <v>0</v>
      </c>
      <c r="H79" s="67">
        <f>+E79-F79</f>
        <v>0</v>
      </c>
    </row>
    <row r="80" spans="1:8" x14ac:dyDescent="0.3">
      <c r="A80" s="46"/>
      <c r="B80" s="51" t="s">
        <v>418</v>
      </c>
      <c r="C80" s="73">
        <v>0</v>
      </c>
      <c r="D80" s="73">
        <v>0</v>
      </c>
      <c r="E80" s="73">
        <v>0</v>
      </c>
      <c r="F80" s="73">
        <v>0</v>
      </c>
      <c r="G80" s="73">
        <v>0</v>
      </c>
      <c r="H80" s="67">
        <f>+E80-F80</f>
        <v>0</v>
      </c>
    </row>
    <row r="81" spans="1:8" x14ac:dyDescent="0.3">
      <c r="A81" s="46"/>
      <c r="B81" s="56" t="s">
        <v>419</v>
      </c>
      <c r="C81" s="73">
        <v>0</v>
      </c>
      <c r="D81" s="73">
        <v>0</v>
      </c>
      <c r="E81" s="73">
        <v>0</v>
      </c>
      <c r="F81" s="73">
        <v>0</v>
      </c>
      <c r="G81" s="73">
        <v>0</v>
      </c>
      <c r="H81" s="67">
        <f>+E81-F81</f>
        <v>0</v>
      </c>
    </row>
    <row r="82" spans="1:8" x14ac:dyDescent="0.3">
      <c r="A82" s="46"/>
      <c r="B82" s="56"/>
      <c r="C82" s="73"/>
      <c r="D82" s="73"/>
      <c r="E82" s="73"/>
      <c r="F82" s="73"/>
      <c r="G82" s="73"/>
      <c r="H82" s="73"/>
    </row>
    <row r="83" spans="1:8" x14ac:dyDescent="0.3">
      <c r="A83" s="198" t="s">
        <v>372</v>
      </c>
      <c r="B83" s="214"/>
      <c r="C83" s="70">
        <f>+C9+C46</f>
        <v>112530317</v>
      </c>
      <c r="D83" s="70">
        <f>+D9+D46</f>
        <v>8085013</v>
      </c>
      <c r="E83" s="70">
        <f>+E9+E46</f>
        <v>120615330</v>
      </c>
      <c r="F83" s="70">
        <f>+F9+F46</f>
        <v>105403536</v>
      </c>
      <c r="G83" s="70">
        <f>+G9+G46</f>
        <v>105277256</v>
      </c>
      <c r="H83" s="66">
        <f>+E83-F83</f>
        <v>15211794</v>
      </c>
    </row>
    <row r="84" spans="1:8" ht="15" thickBot="1" x14ac:dyDescent="0.35">
      <c r="A84" s="52"/>
      <c r="B84" s="57"/>
      <c r="C84" s="87"/>
      <c r="D84" s="87"/>
      <c r="E84" s="87"/>
      <c r="F84" s="87"/>
      <c r="G84" s="87"/>
      <c r="H84" s="87"/>
    </row>
    <row r="87" spans="1:8" x14ac:dyDescent="0.3">
      <c r="B87" s="79"/>
      <c r="E87" s="79"/>
      <c r="F87" s="79"/>
      <c r="G87" s="79"/>
    </row>
    <row r="88" spans="1:8" x14ac:dyDescent="0.3">
      <c r="B88" s="114" t="s">
        <v>454</v>
      </c>
      <c r="E88" s="167" t="s">
        <v>461</v>
      </c>
      <c r="F88" s="167"/>
      <c r="G88" s="167"/>
    </row>
    <row r="89" spans="1:8" x14ac:dyDescent="0.3">
      <c r="B89" s="114" t="s">
        <v>455</v>
      </c>
      <c r="E89" s="167" t="s">
        <v>456</v>
      </c>
      <c r="F89" s="167"/>
      <c r="G89" s="167"/>
    </row>
  </sheetData>
  <mergeCells count="22">
    <mergeCell ref="B1:H1"/>
    <mergeCell ref="A6:B7"/>
    <mergeCell ref="C6:G6"/>
    <mergeCell ref="H6:H7"/>
    <mergeCell ref="A2:H2"/>
    <mergeCell ref="A3:H3"/>
    <mergeCell ref="A4:H4"/>
    <mergeCell ref="A5:H5"/>
    <mergeCell ref="E89:G89"/>
    <mergeCell ref="A83:B83"/>
    <mergeCell ref="A8:B8"/>
    <mergeCell ref="A9:B9"/>
    <mergeCell ref="A10:B10"/>
    <mergeCell ref="A20:B20"/>
    <mergeCell ref="A29:B29"/>
    <mergeCell ref="A40:B40"/>
    <mergeCell ref="A46:B46"/>
    <mergeCell ref="A47:B47"/>
    <mergeCell ref="A57:B57"/>
    <mergeCell ref="A66:B66"/>
    <mergeCell ref="A77:B77"/>
    <mergeCell ref="E88:G88"/>
  </mergeCells>
  <pageMargins left="0.70866141732283472" right="0.70866141732283472" top="0.74803149606299213" bottom="0.74803149606299213" header="0.31496062992125984" footer="0.31496062992125984"/>
  <pageSetup scale="74" fitToHeight="3" orientation="portrait" r:id="rId1"/>
  <ignoredErrors>
    <ignoredError sqref="D9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43"/>
  <sheetViews>
    <sheetView tabSelected="1" workbookViewId="0">
      <selection activeCell="H41" sqref="H41"/>
    </sheetView>
  </sheetViews>
  <sheetFormatPr baseColWidth="10" defaultRowHeight="14.4" x14ac:dyDescent="0.3"/>
  <cols>
    <col min="1" max="1" width="41.109375" style="6" customWidth="1"/>
    <col min="2" max="2" width="14.6640625" customWidth="1"/>
    <col min="3" max="3" width="13.6640625" customWidth="1"/>
    <col min="4" max="6" width="11.6640625" bestFit="1" customWidth="1"/>
    <col min="7" max="7" width="14.44140625" customWidth="1"/>
  </cols>
  <sheetData>
    <row r="1" spans="1:7" x14ac:dyDescent="0.3">
      <c r="A1" s="130" t="s">
        <v>458</v>
      </c>
      <c r="B1" s="130"/>
      <c r="C1" s="130"/>
      <c r="D1" s="130"/>
      <c r="E1" s="130"/>
      <c r="F1" s="130"/>
      <c r="G1" s="131"/>
    </row>
    <row r="2" spans="1:7" x14ac:dyDescent="0.3">
      <c r="A2" s="132" t="s">
        <v>444</v>
      </c>
      <c r="B2" s="130"/>
      <c r="C2" s="130"/>
      <c r="D2" s="130"/>
      <c r="E2" s="130"/>
      <c r="F2" s="130"/>
      <c r="G2" s="131"/>
    </row>
    <row r="3" spans="1:7" x14ac:dyDescent="0.3">
      <c r="A3" s="132" t="s">
        <v>421</v>
      </c>
      <c r="B3" s="130"/>
      <c r="C3" s="130"/>
      <c r="D3" s="130"/>
      <c r="E3" s="130"/>
      <c r="F3" s="130"/>
      <c r="G3" s="131"/>
    </row>
    <row r="4" spans="1:7" x14ac:dyDescent="0.3">
      <c r="A4" s="132" t="s">
        <v>462</v>
      </c>
      <c r="B4" s="130"/>
      <c r="C4" s="130"/>
      <c r="D4" s="130"/>
      <c r="E4" s="130"/>
      <c r="F4" s="130"/>
      <c r="G4" s="131"/>
    </row>
    <row r="5" spans="1:7" ht="15" thickBot="1" x14ac:dyDescent="0.35">
      <c r="A5" s="133" t="s">
        <v>0</v>
      </c>
      <c r="B5" s="134"/>
      <c r="C5" s="134"/>
      <c r="D5" s="134"/>
      <c r="E5" s="134"/>
      <c r="F5" s="134"/>
      <c r="G5" s="135"/>
    </row>
    <row r="6" spans="1:7" ht="15" thickBot="1" x14ac:dyDescent="0.35">
      <c r="A6" s="136" t="s">
        <v>1</v>
      </c>
      <c r="B6" s="138" t="s">
        <v>293</v>
      </c>
      <c r="C6" s="139"/>
      <c r="D6" s="139"/>
      <c r="E6" s="139"/>
      <c r="F6" s="140"/>
      <c r="G6" s="136" t="s">
        <v>294</v>
      </c>
    </row>
    <row r="7" spans="1:7" ht="21" thickBot="1" x14ac:dyDescent="0.35">
      <c r="A7" s="137"/>
      <c r="B7" s="109" t="s">
        <v>182</v>
      </c>
      <c r="C7" s="109" t="s">
        <v>295</v>
      </c>
      <c r="D7" s="109" t="s">
        <v>296</v>
      </c>
      <c r="E7" s="109" t="s">
        <v>422</v>
      </c>
      <c r="F7" s="109" t="s">
        <v>200</v>
      </c>
      <c r="G7" s="137"/>
    </row>
    <row r="8" spans="1:7" x14ac:dyDescent="0.3">
      <c r="A8" s="58" t="s">
        <v>423</v>
      </c>
      <c r="B8" s="68">
        <f>+B9+B10+B11+B14+B15+B18</f>
        <v>65684674</v>
      </c>
      <c r="C8" s="68">
        <f>+C9+C10+C11+C14+C15+C18</f>
        <v>6598273</v>
      </c>
      <c r="D8" s="68">
        <f>+D9+D10+D11+D14+D15+D18</f>
        <v>72282947</v>
      </c>
      <c r="E8" s="68">
        <f>+E9+E10+E11+E14+E15+E18</f>
        <v>57080483</v>
      </c>
      <c r="F8" s="68">
        <f>+F9+F10+F11+F14+F15+F18</f>
        <v>57080483</v>
      </c>
      <c r="G8" s="68">
        <f>+D8-E8</f>
        <v>15202464</v>
      </c>
    </row>
    <row r="9" spans="1:7" x14ac:dyDescent="0.3">
      <c r="A9" s="59" t="s">
        <v>424</v>
      </c>
      <c r="B9" s="68">
        <v>65684674</v>
      </c>
      <c r="C9" s="66">
        <v>6598273</v>
      </c>
      <c r="D9" s="66">
        <f>++B9+C9</f>
        <v>72282947</v>
      </c>
      <c r="E9" s="66">
        <v>57080483</v>
      </c>
      <c r="F9" s="66">
        <v>57080483</v>
      </c>
      <c r="G9" s="68">
        <f>+D9-E9</f>
        <v>15202464</v>
      </c>
    </row>
    <row r="10" spans="1:7" x14ac:dyDescent="0.3">
      <c r="A10" s="59" t="s">
        <v>425</v>
      </c>
      <c r="B10" s="68">
        <v>0</v>
      </c>
      <c r="C10" s="66">
        <v>0</v>
      </c>
      <c r="D10" s="66">
        <v>0</v>
      </c>
      <c r="E10" s="66">
        <v>0</v>
      </c>
      <c r="F10" s="66">
        <v>0</v>
      </c>
      <c r="G10" s="69">
        <f>+D10-E10</f>
        <v>0</v>
      </c>
    </row>
    <row r="11" spans="1:7" x14ac:dyDescent="0.3">
      <c r="A11" s="59" t="s">
        <v>426</v>
      </c>
      <c r="B11" s="69">
        <f>+B12+B13</f>
        <v>0</v>
      </c>
      <c r="C11" s="69">
        <f>+C12+C13</f>
        <v>0</v>
      </c>
      <c r="D11" s="69">
        <f>+D12+D13</f>
        <v>0</v>
      </c>
      <c r="E11" s="69">
        <f>+E12+E13</f>
        <v>0</v>
      </c>
      <c r="F11" s="69">
        <f>+F12+F13</f>
        <v>0</v>
      </c>
      <c r="G11" s="69">
        <f>+D11-E11</f>
        <v>0</v>
      </c>
    </row>
    <row r="12" spans="1:7" x14ac:dyDescent="0.3">
      <c r="A12" s="59" t="s">
        <v>427</v>
      </c>
      <c r="B12" s="68">
        <v>0</v>
      </c>
      <c r="C12" s="66">
        <v>0</v>
      </c>
      <c r="D12" s="66">
        <v>0</v>
      </c>
      <c r="E12" s="66">
        <v>0</v>
      </c>
      <c r="F12" s="66">
        <v>0</v>
      </c>
      <c r="G12" s="69">
        <f t="shared" ref="G12:G18" si="0">+D12-E12</f>
        <v>0</v>
      </c>
    </row>
    <row r="13" spans="1:7" x14ac:dyDescent="0.3">
      <c r="A13" s="59" t="s">
        <v>428</v>
      </c>
      <c r="B13" s="68">
        <v>0</v>
      </c>
      <c r="C13" s="66">
        <v>0</v>
      </c>
      <c r="D13" s="66">
        <v>0</v>
      </c>
      <c r="E13" s="66">
        <v>0</v>
      </c>
      <c r="F13" s="66">
        <v>0</v>
      </c>
      <c r="G13" s="69">
        <f t="shared" si="0"/>
        <v>0</v>
      </c>
    </row>
    <row r="14" spans="1:7" x14ac:dyDescent="0.3">
      <c r="A14" s="59" t="s">
        <v>429</v>
      </c>
      <c r="B14" s="68">
        <v>0</v>
      </c>
      <c r="C14" s="66">
        <v>0</v>
      </c>
      <c r="D14" s="66">
        <v>0</v>
      </c>
      <c r="E14" s="66">
        <v>0</v>
      </c>
      <c r="F14" s="66">
        <v>0</v>
      </c>
      <c r="G14" s="69">
        <f t="shared" si="0"/>
        <v>0</v>
      </c>
    </row>
    <row r="15" spans="1:7" ht="20.399999999999999" x14ac:dyDescent="0.3">
      <c r="A15" s="59" t="s">
        <v>430</v>
      </c>
      <c r="B15" s="69">
        <f>+B16+B17</f>
        <v>0</v>
      </c>
      <c r="C15" s="69">
        <f>+C16+C17</f>
        <v>0</v>
      </c>
      <c r="D15" s="69">
        <f>+D16+D17</f>
        <v>0</v>
      </c>
      <c r="E15" s="69">
        <f>+E16+E17</f>
        <v>0</v>
      </c>
      <c r="F15" s="69">
        <f>+F16+F17</f>
        <v>0</v>
      </c>
      <c r="G15" s="69">
        <f t="shared" si="0"/>
        <v>0</v>
      </c>
    </row>
    <row r="16" spans="1:7" x14ac:dyDescent="0.3">
      <c r="A16" s="59" t="s">
        <v>431</v>
      </c>
      <c r="B16" s="68">
        <v>0</v>
      </c>
      <c r="C16" s="66">
        <v>0</v>
      </c>
      <c r="D16" s="66">
        <v>0</v>
      </c>
      <c r="E16" s="66">
        <v>0</v>
      </c>
      <c r="F16" s="66">
        <v>0</v>
      </c>
      <c r="G16" s="69">
        <f t="shared" si="0"/>
        <v>0</v>
      </c>
    </row>
    <row r="17" spans="1:7" x14ac:dyDescent="0.3">
      <c r="A17" s="59" t="s">
        <v>432</v>
      </c>
      <c r="B17" s="68">
        <v>0</v>
      </c>
      <c r="C17" s="66">
        <v>0</v>
      </c>
      <c r="D17" s="66">
        <v>0</v>
      </c>
      <c r="E17" s="66">
        <v>0</v>
      </c>
      <c r="F17" s="66">
        <v>0</v>
      </c>
      <c r="G17" s="69">
        <f t="shared" si="0"/>
        <v>0</v>
      </c>
    </row>
    <row r="18" spans="1:7" x14ac:dyDescent="0.3">
      <c r="A18" s="59" t="s">
        <v>433</v>
      </c>
      <c r="B18" s="68">
        <v>0</v>
      </c>
      <c r="C18" s="66">
        <v>0</v>
      </c>
      <c r="D18" s="66">
        <v>0</v>
      </c>
      <c r="E18" s="66">
        <v>0</v>
      </c>
      <c r="F18" s="66">
        <v>0</v>
      </c>
      <c r="G18" s="69">
        <f t="shared" si="0"/>
        <v>0</v>
      </c>
    </row>
    <row r="19" spans="1:7" x14ac:dyDescent="0.3">
      <c r="A19" s="59"/>
      <c r="B19" s="68"/>
      <c r="C19" s="66"/>
      <c r="D19" s="66"/>
      <c r="E19" s="66"/>
      <c r="F19" s="66"/>
      <c r="G19" s="66"/>
    </row>
    <row r="20" spans="1:7" x14ac:dyDescent="0.3">
      <c r="A20" s="58" t="s">
        <v>434</v>
      </c>
      <c r="B20" s="68">
        <f>+B21+B22+B23+B26+B27+B30</f>
        <v>46845643</v>
      </c>
      <c r="C20" s="68">
        <f>+C21+C22+C23+C26+C27+C30</f>
        <v>1486740</v>
      </c>
      <c r="D20" s="68">
        <f>+D21+D22+D23+D26+D27+D30</f>
        <v>48332383</v>
      </c>
      <c r="E20" s="68">
        <f>+E21+E22+E23+E26+E27+E30</f>
        <v>48323053</v>
      </c>
      <c r="F20" s="68">
        <f>+F21+F22+F23+F26+F27+F30</f>
        <v>48196773</v>
      </c>
      <c r="G20" s="68">
        <f>+D20-E20</f>
        <v>9330</v>
      </c>
    </row>
    <row r="21" spans="1:7" x14ac:dyDescent="0.3">
      <c r="A21" s="59" t="s">
        <v>424</v>
      </c>
      <c r="B21" s="68">
        <v>46845643</v>
      </c>
      <c r="C21" s="66">
        <v>1486740</v>
      </c>
      <c r="D21" s="66">
        <f>++B21+C21</f>
        <v>48332383</v>
      </c>
      <c r="E21" s="66">
        <v>48323053</v>
      </c>
      <c r="F21" s="66">
        <v>48196773</v>
      </c>
      <c r="G21" s="68">
        <f>+D21-E21</f>
        <v>9330</v>
      </c>
    </row>
    <row r="22" spans="1:7" x14ac:dyDescent="0.3">
      <c r="A22" s="59" t="s">
        <v>425</v>
      </c>
      <c r="B22" s="68">
        <v>0</v>
      </c>
      <c r="C22" s="66">
        <v>0</v>
      </c>
      <c r="D22" s="66">
        <v>0</v>
      </c>
      <c r="E22" s="66">
        <v>0</v>
      </c>
      <c r="F22" s="66">
        <v>0</v>
      </c>
      <c r="G22" s="69">
        <f>+D22-E22</f>
        <v>0</v>
      </c>
    </row>
    <row r="23" spans="1:7" x14ac:dyDescent="0.3">
      <c r="A23" s="59" t="s">
        <v>426</v>
      </c>
      <c r="B23" s="69">
        <f>+B24+B25</f>
        <v>0</v>
      </c>
      <c r="C23" s="69">
        <f>+C24+C25</f>
        <v>0</v>
      </c>
      <c r="D23" s="69">
        <f>+D24+D25</f>
        <v>0</v>
      </c>
      <c r="E23" s="69">
        <f>+E24+E25</f>
        <v>0</v>
      </c>
      <c r="F23" s="69">
        <f>+F24+F25</f>
        <v>0</v>
      </c>
      <c r="G23" s="69">
        <f>+D23-E23</f>
        <v>0</v>
      </c>
    </row>
    <row r="24" spans="1:7" x14ac:dyDescent="0.3">
      <c r="A24" s="59" t="s">
        <v>427</v>
      </c>
      <c r="B24" s="68">
        <v>0</v>
      </c>
      <c r="C24" s="66">
        <v>0</v>
      </c>
      <c r="D24" s="66">
        <v>0</v>
      </c>
      <c r="E24" s="66">
        <v>0</v>
      </c>
      <c r="F24" s="66">
        <v>0</v>
      </c>
      <c r="G24" s="69">
        <f t="shared" ref="G24:G30" si="1">+D24-E24</f>
        <v>0</v>
      </c>
    </row>
    <row r="25" spans="1:7" x14ac:dyDescent="0.3">
      <c r="A25" s="59" t="s">
        <v>428</v>
      </c>
      <c r="B25" s="68">
        <v>0</v>
      </c>
      <c r="C25" s="66">
        <v>0</v>
      </c>
      <c r="D25" s="66">
        <v>0</v>
      </c>
      <c r="E25" s="66">
        <v>0</v>
      </c>
      <c r="F25" s="66">
        <v>0</v>
      </c>
      <c r="G25" s="69">
        <f t="shared" si="1"/>
        <v>0</v>
      </c>
    </row>
    <row r="26" spans="1:7" x14ac:dyDescent="0.3">
      <c r="A26" s="59" t="s">
        <v>429</v>
      </c>
      <c r="B26" s="68">
        <v>0</v>
      </c>
      <c r="C26" s="66">
        <v>0</v>
      </c>
      <c r="D26" s="66">
        <v>0</v>
      </c>
      <c r="E26" s="66">
        <v>0</v>
      </c>
      <c r="F26" s="66">
        <v>0</v>
      </c>
      <c r="G26" s="69">
        <f t="shared" si="1"/>
        <v>0</v>
      </c>
    </row>
    <row r="27" spans="1:7" ht="20.399999999999999" x14ac:dyDescent="0.3">
      <c r="A27" s="59" t="s">
        <v>430</v>
      </c>
      <c r="B27" s="69">
        <f>+B28+B29</f>
        <v>0</v>
      </c>
      <c r="C27" s="69">
        <f>+C28+C29</f>
        <v>0</v>
      </c>
      <c r="D27" s="69">
        <f>+D28+D29</f>
        <v>0</v>
      </c>
      <c r="E27" s="69">
        <f>+E28+E29</f>
        <v>0</v>
      </c>
      <c r="F27" s="69">
        <f>+F28+F29</f>
        <v>0</v>
      </c>
      <c r="G27" s="69">
        <f t="shared" si="1"/>
        <v>0</v>
      </c>
    </row>
    <row r="28" spans="1:7" x14ac:dyDescent="0.3">
      <c r="A28" s="59" t="s">
        <v>431</v>
      </c>
      <c r="B28" s="68">
        <v>0</v>
      </c>
      <c r="C28" s="66">
        <v>0</v>
      </c>
      <c r="D28" s="66">
        <v>0</v>
      </c>
      <c r="E28" s="66">
        <v>0</v>
      </c>
      <c r="F28" s="66">
        <v>0</v>
      </c>
      <c r="G28" s="69">
        <f t="shared" si="1"/>
        <v>0</v>
      </c>
    </row>
    <row r="29" spans="1:7" x14ac:dyDescent="0.3">
      <c r="A29" s="59" t="s">
        <v>432</v>
      </c>
      <c r="B29" s="68">
        <v>0</v>
      </c>
      <c r="C29" s="66">
        <v>0</v>
      </c>
      <c r="D29" s="66">
        <v>0</v>
      </c>
      <c r="E29" s="66">
        <v>0</v>
      </c>
      <c r="F29" s="66">
        <v>0</v>
      </c>
      <c r="G29" s="69">
        <f t="shared" si="1"/>
        <v>0</v>
      </c>
    </row>
    <row r="30" spans="1:7" x14ac:dyDescent="0.3">
      <c r="A30" s="59" t="s">
        <v>433</v>
      </c>
      <c r="B30" s="68">
        <v>0</v>
      </c>
      <c r="C30" s="66">
        <v>0</v>
      </c>
      <c r="D30" s="66">
        <v>0</v>
      </c>
      <c r="E30" s="66">
        <v>0</v>
      </c>
      <c r="F30" s="66">
        <v>0</v>
      </c>
      <c r="G30" s="69">
        <f t="shared" si="1"/>
        <v>0</v>
      </c>
    </row>
    <row r="31" spans="1:7" x14ac:dyDescent="0.3">
      <c r="A31" s="58" t="s">
        <v>435</v>
      </c>
      <c r="B31" s="68">
        <f>+B8+B20</f>
        <v>112530317</v>
      </c>
      <c r="C31" s="68">
        <f>+C8+C20</f>
        <v>8085013</v>
      </c>
      <c r="D31" s="68">
        <f>+D8+D20</f>
        <v>120615330</v>
      </c>
      <c r="E31" s="68">
        <f>+E8+E20</f>
        <v>105403536</v>
      </c>
      <c r="F31" s="68">
        <f>+F8+F20</f>
        <v>105277256</v>
      </c>
      <c r="G31" s="68">
        <f>+D31-E31</f>
        <v>15211794</v>
      </c>
    </row>
    <row r="32" spans="1:7" ht="15" thickBot="1" x14ac:dyDescent="0.35">
      <c r="A32" s="60"/>
      <c r="B32" s="88"/>
      <c r="C32" s="89"/>
      <c r="D32" s="89"/>
      <c r="E32" s="89"/>
      <c r="F32" s="89"/>
      <c r="G32" s="89"/>
    </row>
    <row r="33" spans="1:7" x14ac:dyDescent="0.3">
      <c r="B33" s="6"/>
      <c r="C33" s="6"/>
      <c r="D33" s="6"/>
      <c r="E33" s="6"/>
      <c r="F33" s="6"/>
      <c r="G33" s="6"/>
    </row>
    <row r="34" spans="1:7" x14ac:dyDescent="0.3">
      <c r="B34" s="6"/>
      <c r="C34" s="6"/>
      <c r="D34" s="6"/>
      <c r="E34" s="6"/>
      <c r="F34" s="6"/>
      <c r="G34" s="6"/>
    </row>
    <row r="35" spans="1:7" x14ac:dyDescent="0.3">
      <c r="A35" s="127"/>
      <c r="B35" s="6"/>
      <c r="C35" s="6"/>
      <c r="D35" s="127"/>
      <c r="E35" s="127"/>
      <c r="F35" s="127"/>
      <c r="G35" s="6"/>
    </row>
    <row r="36" spans="1:7" x14ac:dyDescent="0.3">
      <c r="A36" s="128" t="s">
        <v>454</v>
      </c>
      <c r="B36" s="6"/>
      <c r="C36" s="6"/>
      <c r="D36" s="141" t="s">
        <v>461</v>
      </c>
      <c r="E36" s="141"/>
      <c r="F36" s="141"/>
      <c r="G36" s="6"/>
    </row>
    <row r="37" spans="1:7" ht="14.4" customHeight="1" x14ac:dyDescent="0.3">
      <c r="A37" s="128" t="s">
        <v>455</v>
      </c>
      <c r="B37" s="6"/>
      <c r="C37" s="6"/>
      <c r="D37" s="141" t="s">
        <v>456</v>
      </c>
      <c r="E37" s="141"/>
      <c r="F37" s="141"/>
      <c r="G37" s="6"/>
    </row>
    <row r="38" spans="1:7" x14ac:dyDescent="0.3">
      <c r="B38" s="6"/>
      <c r="C38" s="6"/>
      <c r="D38" s="6"/>
      <c r="E38" s="6"/>
      <c r="F38" s="6"/>
      <c r="G38" s="6"/>
    </row>
    <row r="39" spans="1:7" x14ac:dyDescent="0.3">
      <c r="B39" s="6"/>
      <c r="C39" s="6"/>
      <c r="D39" s="6"/>
      <c r="E39" s="6"/>
      <c r="F39" s="6"/>
      <c r="G39" s="6"/>
    </row>
    <row r="40" spans="1:7" x14ac:dyDescent="0.3">
      <c r="B40" s="6"/>
      <c r="C40" s="6"/>
      <c r="D40" s="6"/>
      <c r="E40" s="6"/>
      <c r="F40" s="6"/>
      <c r="G40" s="6"/>
    </row>
    <row r="41" spans="1:7" x14ac:dyDescent="0.3">
      <c r="B41" s="6"/>
      <c r="C41" s="6"/>
      <c r="D41" s="6"/>
      <c r="E41" s="6"/>
      <c r="F41" s="6"/>
      <c r="G41" s="6"/>
    </row>
    <row r="42" spans="1:7" x14ac:dyDescent="0.3">
      <c r="B42" s="6"/>
      <c r="C42" s="6"/>
      <c r="D42" s="6"/>
      <c r="E42" s="6"/>
      <c r="F42" s="6"/>
      <c r="G42" s="6"/>
    </row>
    <row r="43" spans="1:7" x14ac:dyDescent="0.3">
      <c r="B43" s="6"/>
      <c r="C43" s="6"/>
      <c r="D43" s="6"/>
      <c r="E43" s="6"/>
      <c r="F43" s="6"/>
      <c r="G43" s="6"/>
    </row>
  </sheetData>
  <mergeCells count="10">
    <mergeCell ref="A6:A7"/>
    <mergeCell ref="B6:F6"/>
    <mergeCell ref="G6:G7"/>
    <mergeCell ref="D36:F36"/>
    <mergeCell ref="D37:F37"/>
    <mergeCell ref="A1:G1"/>
    <mergeCell ref="A2:G2"/>
    <mergeCell ref="A3:G3"/>
    <mergeCell ref="A4:G4"/>
    <mergeCell ref="A5:G5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9</vt:i4>
      </vt:variant>
    </vt:vector>
  </HeadingPairs>
  <TitlesOfParts>
    <vt:vector size="18" baseType="lpstr">
      <vt:lpstr>ANEXO I-F1 ESFD</vt:lpstr>
      <vt:lpstr>F-2 InfAnaDeudaPubOP</vt:lpstr>
      <vt:lpstr>F-3 InfAnaObligDifFinan</vt:lpstr>
      <vt:lpstr>F-4 BalancePresupuestario</vt:lpstr>
      <vt:lpstr>F-5 EAID</vt:lpstr>
      <vt:lpstr>F-6a  EAEPED-COG</vt:lpstr>
      <vt:lpstr>F-6b EAEPED-CA</vt:lpstr>
      <vt:lpstr>F-6C EAEPED-CF</vt:lpstr>
      <vt:lpstr>F-6d EAEPED-CSPC</vt:lpstr>
      <vt:lpstr>'ANEXO I-F1 ESFD'!Títulos_a_imprimir</vt:lpstr>
      <vt:lpstr>'F-2 InfAnaDeudaPubOP'!Títulos_a_imprimir</vt:lpstr>
      <vt:lpstr>'F-3 InfAnaObligDifFinan'!Títulos_a_imprimir</vt:lpstr>
      <vt:lpstr>'F-4 BalancePresupuestario'!Títulos_a_imprimir</vt:lpstr>
      <vt:lpstr>'F-5 EAID'!Títulos_a_imprimir</vt:lpstr>
      <vt:lpstr>'F-6a  EAEPED-COG'!Títulos_a_imprimir</vt:lpstr>
      <vt:lpstr>'F-6b EAEPED-CA'!Títulos_a_imprimir</vt:lpstr>
      <vt:lpstr>'F-6C EAEPED-CF'!Títulos_a_imprimir</vt:lpstr>
      <vt:lpstr>'F-6d EAEPED-CSPC'!Títulos_a_imprimir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Mariana Guadalupe Brito Quintal</cp:lastModifiedBy>
  <cp:lastPrinted>2026-01-28T18:42:31Z</cp:lastPrinted>
  <dcterms:created xsi:type="dcterms:W3CDTF">2016-10-13T16:57:53Z</dcterms:created>
  <dcterms:modified xsi:type="dcterms:W3CDTF">2026-01-31T01:30:17Z</dcterms:modified>
</cp:coreProperties>
</file>